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6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oloricci.local\DFS\Server-Amm_ne\AMMINISTRAZIONE\F V Risorse Finanziarie, economiche e  patrimoniali\Contabilità\costi contabilizzati\"/>
    </mc:Choice>
  </mc:AlternateContent>
  <bookViews>
    <workbookView xWindow="0" yWindow="0" windowWidth="4080" windowHeight="10560" firstSheet="5" activeTab="10"/>
  </bookViews>
  <sheets>
    <sheet name="Anziani" sheetId="1" r:id="rId1"/>
    <sheet name="Rendiconto Villa Letizia" sheetId="11" r:id="rId2"/>
    <sheet name="Nidi" sheetId="4" r:id="rId3"/>
    <sheet name="Rendiconto Nidi" sheetId="12" r:id="rId4"/>
    <sheet name="Riab" sheetId="5" r:id="rId5"/>
    <sheet name="Rendiconto Riab" sheetId="13" r:id="rId6"/>
    <sheet name="Accoglienza" sheetId="14" r:id="rId7"/>
    <sheet name="Rendiconto Accoglienza" sheetId="15" r:id="rId8"/>
    <sheet name="Riepilogativa Verticale" sheetId="8" r:id="rId9"/>
    <sheet name="Riepilogativa Orizzontale" sheetId="9" r:id="rId10"/>
    <sheet name="CONTROLLO" sheetId="16" r:id="rId11"/>
  </sheets>
  <definedNames>
    <definedName name="_xlnm.Print_Area" localSheetId="4">Riab!$A$1:$F$33</definedName>
    <definedName name="_xlnm.Print_Area" localSheetId="9">'Riepilogativa Orizzontale'!$A$2:$N$63</definedName>
    <definedName name="_xlnm.Print_Area" localSheetId="8">'Riepilogativa Verticale'!$A$1:$F$92</definedName>
  </definedNames>
  <calcPr calcId="162913"/>
</workbook>
</file>

<file path=xl/calcChain.xml><?xml version="1.0" encoding="utf-8"?>
<calcChain xmlns="http://schemas.openxmlformats.org/spreadsheetml/2006/main">
  <c r="H46" i="9" l="1"/>
  <c r="H45" i="9"/>
  <c r="H43" i="9"/>
  <c r="H41" i="9"/>
  <c r="B53" i="8"/>
  <c r="B52" i="8"/>
  <c r="B50" i="8"/>
  <c r="B36" i="9"/>
  <c r="B35" i="9"/>
  <c r="B33" i="9"/>
  <c r="B31" i="9"/>
  <c r="H25" i="9"/>
  <c r="B15" i="9"/>
  <c r="H24" i="9"/>
  <c r="H22" i="9"/>
  <c r="H20" i="9"/>
  <c r="B14" i="9"/>
  <c r="B12" i="9"/>
  <c r="B10" i="9"/>
  <c r="D6" i="16" l="1"/>
  <c r="B6" i="16"/>
  <c r="D5" i="16"/>
  <c r="D4" i="16"/>
  <c r="D3" i="16"/>
  <c r="O73" i="8"/>
  <c r="O72" i="8"/>
  <c r="O71" i="8"/>
  <c r="O70" i="8"/>
  <c r="B11" i="8"/>
  <c r="O68" i="8"/>
  <c r="B17" i="1"/>
  <c r="B16" i="1"/>
  <c r="B14" i="1"/>
  <c r="B12" i="1"/>
  <c r="B7" i="1"/>
  <c r="B5" i="1"/>
  <c r="C650" i="13"/>
  <c r="C519" i="12"/>
  <c r="C125" i="11"/>
  <c r="B6" i="5"/>
  <c r="B5" i="5"/>
  <c r="B6" i="4"/>
  <c r="B5" i="4"/>
  <c r="B11" i="4"/>
  <c r="B13" i="4"/>
  <c r="B15" i="4"/>
  <c r="H517" i="12"/>
  <c r="H518" i="12"/>
  <c r="H522" i="12" s="1"/>
  <c r="H519" i="12"/>
  <c r="H520" i="12"/>
  <c r="H516" i="12"/>
  <c r="D518" i="12"/>
  <c r="D520" i="12"/>
  <c r="D516" i="12"/>
  <c r="D509" i="12"/>
  <c r="D381" i="12"/>
  <c r="D253" i="12"/>
  <c r="D125" i="12"/>
  <c r="B48" i="8"/>
  <c r="B11" i="14"/>
  <c r="B15" i="14"/>
  <c r="B15" i="5"/>
  <c r="B17" i="5"/>
  <c r="B38" i="8" s="1"/>
  <c r="B36" i="8"/>
  <c r="B13" i="5"/>
  <c r="B34" i="8" s="1"/>
  <c r="B10" i="8"/>
  <c r="B8" i="8"/>
  <c r="B6" i="8"/>
  <c r="D522" i="12" l="1"/>
  <c r="I522" i="12" s="1"/>
  <c r="B39" i="8"/>
  <c r="B7" i="14"/>
  <c r="B6" i="14"/>
  <c r="B5" i="14"/>
  <c r="B13" i="14"/>
  <c r="B16" i="14" s="1"/>
  <c r="H124" i="15"/>
  <c r="H262" i="15"/>
  <c r="H263" i="15"/>
  <c r="H264" i="15"/>
  <c r="H265" i="15"/>
  <c r="H261" i="15"/>
  <c r="D263" i="15"/>
  <c r="D265" i="15"/>
  <c r="D261" i="15"/>
  <c r="H253" i="15"/>
  <c r="H252" i="15"/>
  <c r="H255" i="15" s="1"/>
  <c r="D253" i="15"/>
  <c r="D249" i="15"/>
  <c r="H125" i="15"/>
  <c r="D125" i="15"/>
  <c r="D121" i="15"/>
  <c r="H121" i="15"/>
  <c r="C117" i="15"/>
  <c r="H250" i="15"/>
  <c r="H249" i="15"/>
  <c r="D243" i="15"/>
  <c r="D245" i="15" s="1"/>
  <c r="C243" i="15"/>
  <c r="C245" i="15" s="1"/>
  <c r="D123" i="15"/>
  <c r="D115" i="15"/>
  <c r="D117" i="15" s="1"/>
  <c r="C115" i="15"/>
  <c r="K239" i="15"/>
  <c r="J239" i="15"/>
  <c r="I239" i="15"/>
  <c r="H239" i="15"/>
  <c r="E239" i="15"/>
  <c r="D239" i="15"/>
  <c r="C239" i="15"/>
  <c r="F237" i="15"/>
  <c r="F236" i="15"/>
  <c r="F233" i="15"/>
  <c r="F230" i="15"/>
  <c r="F229" i="15"/>
  <c r="F228" i="15"/>
  <c r="F227" i="15"/>
  <c r="F226" i="15"/>
  <c r="F225" i="15"/>
  <c r="F224" i="15"/>
  <c r="F223" i="15"/>
  <c r="F222" i="15"/>
  <c r="F221" i="15"/>
  <c r="F220" i="15"/>
  <c r="F219" i="15"/>
  <c r="F218" i="15"/>
  <c r="F217" i="15"/>
  <c r="F216" i="15"/>
  <c r="F215" i="15"/>
  <c r="F214" i="15"/>
  <c r="F213" i="15"/>
  <c r="F212" i="15"/>
  <c r="F211" i="15"/>
  <c r="F207" i="15"/>
  <c r="F206" i="15"/>
  <c r="F205" i="15"/>
  <c r="F204" i="15"/>
  <c r="F201" i="15"/>
  <c r="F200" i="15"/>
  <c r="F199" i="15"/>
  <c r="F198" i="15"/>
  <c r="F197" i="15"/>
  <c r="F196" i="15"/>
  <c r="F195" i="15"/>
  <c r="F192" i="15"/>
  <c r="F191" i="15"/>
  <c r="F190" i="15"/>
  <c r="F189" i="15"/>
  <c r="F188" i="15"/>
  <c r="F185" i="15"/>
  <c r="F184" i="15"/>
  <c r="F183" i="15"/>
  <c r="F182" i="15"/>
  <c r="F181" i="15"/>
  <c r="F180" i="15"/>
  <c r="F179" i="15"/>
  <c r="F178" i="15"/>
  <c r="K177" i="15"/>
  <c r="F177" i="15"/>
  <c r="F176" i="15"/>
  <c r="F175" i="15"/>
  <c r="K174" i="15"/>
  <c r="F174" i="15"/>
  <c r="K173" i="15"/>
  <c r="F173" i="15"/>
  <c r="K172" i="15"/>
  <c r="F172" i="15"/>
  <c r="F171" i="15"/>
  <c r="F170" i="15"/>
  <c r="K169" i="15"/>
  <c r="F169" i="15"/>
  <c r="K168" i="15"/>
  <c r="F168" i="15"/>
  <c r="K167" i="15"/>
  <c r="F167" i="15"/>
  <c r="K166" i="15"/>
  <c r="F166" i="15"/>
  <c r="K165" i="15"/>
  <c r="F165" i="15"/>
  <c r="K164" i="15"/>
  <c r="F164" i="15"/>
  <c r="K163" i="15"/>
  <c r="F163" i="15"/>
  <c r="K162" i="15"/>
  <c r="F162" i="15"/>
  <c r="K161" i="15"/>
  <c r="F161" i="15"/>
  <c r="K160" i="15"/>
  <c r="F160" i="15"/>
  <c r="K159" i="15"/>
  <c r="F159" i="15"/>
  <c r="K158" i="15"/>
  <c r="F158" i="15"/>
  <c r="K157" i="15"/>
  <c r="F157" i="15"/>
  <c r="F156" i="15"/>
  <c r="F155" i="15"/>
  <c r="K154" i="15"/>
  <c r="F154" i="15"/>
  <c r="K153" i="15"/>
  <c r="F153" i="15"/>
  <c r="K152" i="15"/>
  <c r="F152" i="15"/>
  <c r="K151" i="15"/>
  <c r="F151" i="15"/>
  <c r="K150" i="15"/>
  <c r="F150" i="15"/>
  <c r="K149" i="15"/>
  <c r="K148" i="15"/>
  <c r="K147" i="15"/>
  <c r="F147" i="15"/>
  <c r="K146" i="15"/>
  <c r="F146" i="15"/>
  <c r="K145" i="15"/>
  <c r="F145" i="15"/>
  <c r="K144" i="15"/>
  <c r="F144" i="15"/>
  <c r="K143" i="15"/>
  <c r="F143" i="15"/>
  <c r="K142" i="15"/>
  <c r="F142" i="15"/>
  <c r="K141" i="15"/>
  <c r="F141" i="15"/>
  <c r="K140" i="15"/>
  <c r="F140" i="15"/>
  <c r="K139" i="15"/>
  <c r="F139" i="15"/>
  <c r="K138" i="15"/>
  <c r="F138" i="15"/>
  <c r="K137" i="15"/>
  <c r="F137" i="15"/>
  <c r="F239" i="15" s="1"/>
  <c r="K136" i="15"/>
  <c r="F136" i="15"/>
  <c r="H267" i="15" l="1"/>
  <c r="D267" i="15"/>
  <c r="D127" i="15"/>
  <c r="H127" i="15"/>
  <c r="D251" i="15"/>
  <c r="D255" i="15" s="1"/>
  <c r="E245" i="15"/>
  <c r="E117" i="15"/>
  <c r="E118" i="15" s="1"/>
  <c r="F241" i="15"/>
  <c r="J267" i="15" l="1"/>
  <c r="E246" i="15"/>
  <c r="J111" i="15" l="1"/>
  <c r="I111" i="15"/>
  <c r="H111" i="15"/>
  <c r="E111" i="15"/>
  <c r="D111" i="15"/>
  <c r="C111" i="15"/>
  <c r="F109" i="15"/>
  <c r="F108" i="15"/>
  <c r="F105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90" i="15"/>
  <c r="F89" i="15"/>
  <c r="F88" i="15"/>
  <c r="F87" i="15"/>
  <c r="F86" i="15"/>
  <c r="F85" i="15"/>
  <c r="F84" i="15"/>
  <c r="F83" i="15"/>
  <c r="F79" i="15"/>
  <c r="F78" i="15"/>
  <c r="F77" i="15"/>
  <c r="F76" i="15"/>
  <c r="F73" i="15"/>
  <c r="F72" i="15"/>
  <c r="F71" i="15"/>
  <c r="F70" i="15"/>
  <c r="F69" i="15"/>
  <c r="F68" i="15"/>
  <c r="F67" i="15"/>
  <c r="F64" i="15"/>
  <c r="F63" i="15"/>
  <c r="F62" i="15"/>
  <c r="F61" i="15"/>
  <c r="F60" i="15"/>
  <c r="F57" i="15"/>
  <c r="F56" i="15"/>
  <c r="F55" i="15"/>
  <c r="F54" i="15"/>
  <c r="F53" i="15"/>
  <c r="F52" i="15"/>
  <c r="F51" i="15"/>
  <c r="F50" i="15"/>
  <c r="K49" i="15"/>
  <c r="F49" i="15"/>
  <c r="F48" i="15"/>
  <c r="F47" i="15"/>
  <c r="K46" i="15"/>
  <c r="F46" i="15"/>
  <c r="K45" i="15"/>
  <c r="F45" i="15"/>
  <c r="K44" i="15"/>
  <c r="F44" i="15"/>
  <c r="F43" i="15"/>
  <c r="F42" i="15"/>
  <c r="K41" i="15"/>
  <c r="F41" i="15"/>
  <c r="K40" i="15"/>
  <c r="F40" i="15"/>
  <c r="K39" i="15"/>
  <c r="F39" i="15"/>
  <c r="K38" i="15"/>
  <c r="F38" i="15"/>
  <c r="K37" i="15"/>
  <c r="F37" i="15"/>
  <c r="K36" i="15"/>
  <c r="F36" i="15"/>
  <c r="K35" i="15"/>
  <c r="F35" i="15"/>
  <c r="K34" i="15"/>
  <c r="F34" i="15"/>
  <c r="K33" i="15"/>
  <c r="F33" i="15"/>
  <c r="K32" i="15"/>
  <c r="F32" i="15"/>
  <c r="K31" i="15"/>
  <c r="F31" i="15"/>
  <c r="K30" i="15"/>
  <c r="F30" i="15"/>
  <c r="K29" i="15"/>
  <c r="F29" i="15"/>
  <c r="F28" i="15"/>
  <c r="F27" i="15"/>
  <c r="K26" i="15"/>
  <c r="F26" i="15"/>
  <c r="K25" i="15"/>
  <c r="F25" i="15"/>
  <c r="K24" i="15"/>
  <c r="F24" i="15"/>
  <c r="K23" i="15"/>
  <c r="F23" i="15"/>
  <c r="K22" i="15"/>
  <c r="F22" i="15"/>
  <c r="K21" i="15"/>
  <c r="K20" i="15"/>
  <c r="K19" i="15"/>
  <c r="F19" i="15"/>
  <c r="K18" i="15"/>
  <c r="F18" i="15"/>
  <c r="K17" i="15"/>
  <c r="F17" i="15"/>
  <c r="K16" i="15"/>
  <c r="F16" i="15"/>
  <c r="K15" i="15"/>
  <c r="F15" i="15"/>
  <c r="K14" i="15"/>
  <c r="F14" i="15"/>
  <c r="K13" i="15"/>
  <c r="F13" i="15"/>
  <c r="K12" i="15"/>
  <c r="F12" i="15"/>
  <c r="K11" i="15"/>
  <c r="F11" i="15"/>
  <c r="K10" i="15"/>
  <c r="F10" i="15"/>
  <c r="K9" i="15"/>
  <c r="F9" i="15"/>
  <c r="K8" i="15"/>
  <c r="F8" i="15"/>
  <c r="K111" i="15" l="1"/>
  <c r="F111" i="15"/>
  <c r="F113" i="15" l="1"/>
  <c r="B8" i="5"/>
  <c r="B7" i="5"/>
  <c r="H651" i="13"/>
  <c r="H648" i="13"/>
  <c r="H649" i="13"/>
  <c r="H650" i="13"/>
  <c r="H647" i="13"/>
  <c r="D649" i="13"/>
  <c r="D651" i="13"/>
  <c r="D647" i="13"/>
  <c r="H638" i="13"/>
  <c r="H634" i="13"/>
  <c r="H640" i="13" s="1"/>
  <c r="C628" i="13"/>
  <c r="D638" i="13"/>
  <c r="H637" i="13"/>
  <c r="H635" i="13"/>
  <c r="D630" i="13"/>
  <c r="D634" i="13" s="1"/>
  <c r="C630" i="13"/>
  <c r="D628" i="13"/>
  <c r="D636" i="13"/>
  <c r="H507" i="13"/>
  <c r="D510" i="13"/>
  <c r="D508" i="13"/>
  <c r="D506" i="13"/>
  <c r="D500" i="13"/>
  <c r="C500" i="13"/>
  <c r="C502" i="13" s="1"/>
  <c r="E502" i="13" s="1"/>
  <c r="H510" i="13"/>
  <c r="H509" i="13"/>
  <c r="H508" i="13"/>
  <c r="H506" i="13"/>
  <c r="H512" i="13" s="1"/>
  <c r="D502" i="13"/>
  <c r="H382" i="13"/>
  <c r="H378" i="13"/>
  <c r="H379" i="13"/>
  <c r="D382" i="13"/>
  <c r="D380" i="13"/>
  <c r="D378" i="13"/>
  <c r="D372" i="13"/>
  <c r="H381" i="13"/>
  <c r="H380" i="13"/>
  <c r="H384" i="13"/>
  <c r="D374" i="13"/>
  <c r="C372" i="13"/>
  <c r="H254" i="13"/>
  <c r="H251" i="13"/>
  <c r="H250" i="13"/>
  <c r="D254" i="13"/>
  <c r="D250" i="13"/>
  <c r="D252" i="13"/>
  <c r="C246" i="13"/>
  <c r="D246" i="13"/>
  <c r="D244" i="13"/>
  <c r="C244" i="13"/>
  <c r="H253" i="13"/>
  <c r="H252" i="13"/>
  <c r="H126" i="13"/>
  <c r="H125" i="13"/>
  <c r="H124" i="13"/>
  <c r="H123" i="13"/>
  <c r="H122" i="13"/>
  <c r="D126" i="13"/>
  <c r="D124" i="13"/>
  <c r="D122" i="13"/>
  <c r="D118" i="13"/>
  <c r="C118" i="13"/>
  <c r="D116" i="13"/>
  <c r="C116" i="13"/>
  <c r="J624" i="13"/>
  <c r="I624" i="13"/>
  <c r="H624" i="13"/>
  <c r="E624" i="13"/>
  <c r="D624" i="13"/>
  <c r="C624" i="13"/>
  <c r="F622" i="13"/>
  <c r="F621" i="13"/>
  <c r="F618" i="13"/>
  <c r="F615" i="13"/>
  <c r="F614" i="13"/>
  <c r="F613" i="13"/>
  <c r="F612" i="13"/>
  <c r="F611" i="13"/>
  <c r="F610" i="13"/>
  <c r="F609" i="13"/>
  <c r="F608" i="13"/>
  <c r="F607" i="13"/>
  <c r="F606" i="13"/>
  <c r="F605" i="13"/>
  <c r="F604" i="13"/>
  <c r="F603" i="13"/>
  <c r="F602" i="13"/>
  <c r="F601" i="13"/>
  <c r="F600" i="13"/>
  <c r="F599" i="13"/>
  <c r="F598" i="13"/>
  <c r="F597" i="13"/>
  <c r="F596" i="13"/>
  <c r="F592" i="13"/>
  <c r="F591" i="13"/>
  <c r="F590" i="13"/>
  <c r="F589" i="13"/>
  <c r="F586" i="13"/>
  <c r="F585" i="13"/>
  <c r="F584" i="13"/>
  <c r="F583" i="13"/>
  <c r="F582" i="13"/>
  <c r="F581" i="13"/>
  <c r="F580" i="13"/>
  <c r="F577" i="13"/>
  <c r="F576" i="13"/>
  <c r="F575" i="13"/>
  <c r="F574" i="13"/>
  <c r="F573" i="13"/>
  <c r="F570" i="13"/>
  <c r="F569" i="13"/>
  <c r="F568" i="13"/>
  <c r="F567" i="13"/>
  <c r="F566" i="13"/>
  <c r="F565" i="13"/>
  <c r="F564" i="13"/>
  <c r="F563" i="13"/>
  <c r="K562" i="13"/>
  <c r="F562" i="13"/>
  <c r="F561" i="13"/>
  <c r="F560" i="13"/>
  <c r="K559" i="13"/>
  <c r="F559" i="13"/>
  <c r="K558" i="13"/>
  <c r="F558" i="13"/>
  <c r="K557" i="13"/>
  <c r="F557" i="13"/>
  <c r="F556" i="13"/>
  <c r="F555" i="13"/>
  <c r="K554" i="13"/>
  <c r="F554" i="13"/>
  <c r="K553" i="13"/>
  <c r="F553" i="13"/>
  <c r="K552" i="13"/>
  <c r="F552" i="13"/>
  <c r="K551" i="13"/>
  <c r="F551" i="13"/>
  <c r="K550" i="13"/>
  <c r="F550" i="13"/>
  <c r="K549" i="13"/>
  <c r="F549" i="13"/>
  <c r="K548" i="13"/>
  <c r="F548" i="13"/>
  <c r="K547" i="13"/>
  <c r="F547" i="13"/>
  <c r="K546" i="13"/>
  <c r="F546" i="13"/>
  <c r="K545" i="13"/>
  <c r="F545" i="13"/>
  <c r="K544" i="13"/>
  <c r="F544" i="13"/>
  <c r="K543" i="13"/>
  <c r="F543" i="13"/>
  <c r="K542" i="13"/>
  <c r="F542" i="13"/>
  <c r="F541" i="13"/>
  <c r="F540" i="13"/>
  <c r="K539" i="13"/>
  <c r="F539" i="13"/>
  <c r="K538" i="13"/>
  <c r="F538" i="13"/>
  <c r="K537" i="13"/>
  <c r="F537" i="13"/>
  <c r="K536" i="13"/>
  <c r="F536" i="13"/>
  <c r="K535" i="13"/>
  <c r="F535" i="13"/>
  <c r="K534" i="13"/>
  <c r="K533" i="13"/>
  <c r="K532" i="13"/>
  <c r="F532" i="13"/>
  <c r="K531" i="13"/>
  <c r="F531" i="13"/>
  <c r="K530" i="13"/>
  <c r="F530" i="13"/>
  <c r="K529" i="13"/>
  <c r="F529" i="13"/>
  <c r="K528" i="13"/>
  <c r="F528" i="13"/>
  <c r="K527" i="13"/>
  <c r="F527" i="13"/>
  <c r="K526" i="13"/>
  <c r="F526" i="13"/>
  <c r="K525" i="13"/>
  <c r="F525" i="13"/>
  <c r="K524" i="13"/>
  <c r="F524" i="13"/>
  <c r="K523" i="13"/>
  <c r="F523" i="13"/>
  <c r="K522" i="13"/>
  <c r="F522" i="13"/>
  <c r="K521" i="13"/>
  <c r="F521" i="13"/>
  <c r="E630" i="13" l="1"/>
  <c r="D640" i="13"/>
  <c r="E631" i="13" s="1"/>
  <c r="D512" i="13"/>
  <c r="E503" i="13" s="1"/>
  <c r="D384" i="13"/>
  <c r="H256" i="13"/>
  <c r="E246" i="13"/>
  <c r="D256" i="13"/>
  <c r="H128" i="13"/>
  <c r="D128" i="13"/>
  <c r="K624" i="13"/>
  <c r="E118" i="13"/>
  <c r="F624" i="13"/>
  <c r="F626" i="13"/>
  <c r="E247" i="13" l="1"/>
  <c r="E119" i="13"/>
  <c r="J496" i="13" l="1"/>
  <c r="I496" i="13"/>
  <c r="H496" i="13"/>
  <c r="E496" i="13"/>
  <c r="D496" i="13"/>
  <c r="F494" i="13"/>
  <c r="F493" i="13"/>
  <c r="F490" i="13"/>
  <c r="F487" i="13"/>
  <c r="F486" i="13"/>
  <c r="F485" i="13"/>
  <c r="F484" i="13"/>
  <c r="F483" i="13"/>
  <c r="F482" i="13"/>
  <c r="F481" i="13"/>
  <c r="F480" i="13"/>
  <c r="F479" i="13"/>
  <c r="F478" i="13"/>
  <c r="F477" i="13"/>
  <c r="F476" i="13"/>
  <c r="F475" i="13"/>
  <c r="F474" i="13"/>
  <c r="F473" i="13"/>
  <c r="F472" i="13"/>
  <c r="F471" i="13"/>
  <c r="F470" i="13"/>
  <c r="F469" i="13"/>
  <c r="F468" i="13"/>
  <c r="F464" i="13"/>
  <c r="F463" i="13"/>
  <c r="F462" i="13"/>
  <c r="F461" i="13"/>
  <c r="F458" i="13"/>
  <c r="F457" i="13"/>
  <c r="F456" i="13"/>
  <c r="F455" i="13"/>
  <c r="F454" i="13"/>
  <c r="C453" i="13"/>
  <c r="F453" i="13" s="1"/>
  <c r="C452" i="13"/>
  <c r="F449" i="13"/>
  <c r="F448" i="13"/>
  <c r="F447" i="13"/>
  <c r="F446" i="13"/>
  <c r="F445" i="13"/>
  <c r="F442" i="13"/>
  <c r="F441" i="13"/>
  <c r="F440" i="13"/>
  <c r="F439" i="13"/>
  <c r="F438" i="13"/>
  <c r="F437" i="13"/>
  <c r="F436" i="13"/>
  <c r="F435" i="13"/>
  <c r="K434" i="13"/>
  <c r="F434" i="13"/>
  <c r="F433" i="13"/>
  <c r="F432" i="13"/>
  <c r="K431" i="13"/>
  <c r="F431" i="13"/>
  <c r="K430" i="13"/>
  <c r="F430" i="13"/>
  <c r="K429" i="13"/>
  <c r="F429" i="13"/>
  <c r="F428" i="13"/>
  <c r="F427" i="13"/>
  <c r="K426" i="13"/>
  <c r="F426" i="13"/>
  <c r="K425" i="13"/>
  <c r="F425" i="13"/>
  <c r="K424" i="13"/>
  <c r="F424" i="13"/>
  <c r="K423" i="13"/>
  <c r="F423" i="13"/>
  <c r="K422" i="13"/>
  <c r="F422" i="13"/>
  <c r="K421" i="13"/>
  <c r="F421" i="13"/>
  <c r="K420" i="13"/>
  <c r="F420" i="13"/>
  <c r="K419" i="13"/>
  <c r="F419" i="13"/>
  <c r="K418" i="13"/>
  <c r="F418" i="13"/>
  <c r="K417" i="13"/>
  <c r="F417" i="13"/>
  <c r="K416" i="13"/>
  <c r="F416" i="13"/>
  <c r="K415" i="13"/>
  <c r="F415" i="13"/>
  <c r="K414" i="13"/>
  <c r="F414" i="13"/>
  <c r="F413" i="13"/>
  <c r="F412" i="13"/>
  <c r="K411" i="13"/>
  <c r="F411" i="13"/>
  <c r="K410" i="13"/>
  <c r="F410" i="13"/>
  <c r="K409" i="13"/>
  <c r="F409" i="13"/>
  <c r="K408" i="13"/>
  <c r="F408" i="13"/>
  <c r="K407" i="13"/>
  <c r="F407" i="13"/>
  <c r="K406" i="13"/>
  <c r="K405" i="13"/>
  <c r="K404" i="13"/>
  <c r="F404" i="13"/>
  <c r="K403" i="13"/>
  <c r="F403" i="13"/>
  <c r="K402" i="13"/>
  <c r="F402" i="13"/>
  <c r="K401" i="13"/>
  <c r="F401" i="13"/>
  <c r="K400" i="13"/>
  <c r="F400" i="13"/>
  <c r="K399" i="13"/>
  <c r="F399" i="13"/>
  <c r="K398" i="13"/>
  <c r="F398" i="13"/>
  <c r="K397" i="13"/>
  <c r="F397" i="13"/>
  <c r="K396" i="13"/>
  <c r="F396" i="13"/>
  <c r="K395" i="13"/>
  <c r="F395" i="13"/>
  <c r="K394" i="13"/>
  <c r="F394" i="13"/>
  <c r="K393" i="13"/>
  <c r="F393" i="13"/>
  <c r="K496" i="13" l="1"/>
  <c r="C496" i="13"/>
  <c r="F452" i="13"/>
  <c r="F496" i="13" s="1"/>
  <c r="F498" i="13" s="1"/>
  <c r="J368" i="13" l="1"/>
  <c r="I368" i="13"/>
  <c r="H368" i="13"/>
  <c r="E368" i="13"/>
  <c r="D368" i="13"/>
  <c r="F366" i="13"/>
  <c r="F365" i="13"/>
  <c r="F362" i="13"/>
  <c r="F359" i="13"/>
  <c r="F358" i="13"/>
  <c r="F357" i="13"/>
  <c r="F356" i="13"/>
  <c r="F355" i="13"/>
  <c r="F354" i="13"/>
  <c r="F353" i="13"/>
  <c r="F352" i="13"/>
  <c r="F351" i="13"/>
  <c r="F350" i="13"/>
  <c r="F349" i="13"/>
  <c r="F348" i="13"/>
  <c r="F347" i="13"/>
  <c r="F346" i="13"/>
  <c r="F345" i="13"/>
  <c r="F344" i="13"/>
  <c r="F343" i="13"/>
  <c r="F342" i="13"/>
  <c r="F341" i="13"/>
  <c r="F340" i="13"/>
  <c r="F336" i="13"/>
  <c r="F335" i="13"/>
  <c r="F334" i="13"/>
  <c r="F333" i="13"/>
  <c r="F330" i="13"/>
  <c r="F329" i="13"/>
  <c r="F328" i="13"/>
  <c r="F327" i="13"/>
  <c r="F326" i="13"/>
  <c r="C325" i="13"/>
  <c r="F325" i="13" s="1"/>
  <c r="C324" i="13"/>
  <c r="F324" i="13" s="1"/>
  <c r="F321" i="13"/>
  <c r="F320" i="13"/>
  <c r="F319" i="13"/>
  <c r="F318" i="13"/>
  <c r="F317" i="13"/>
  <c r="F314" i="13"/>
  <c r="F313" i="13"/>
  <c r="F312" i="13"/>
  <c r="F311" i="13"/>
  <c r="F310" i="13"/>
  <c r="F309" i="13"/>
  <c r="F308" i="13"/>
  <c r="F307" i="13"/>
  <c r="K306" i="13"/>
  <c r="F306" i="13"/>
  <c r="F305" i="13"/>
  <c r="F304" i="13"/>
  <c r="K303" i="13"/>
  <c r="F303" i="13"/>
  <c r="K302" i="13"/>
  <c r="F302" i="13"/>
  <c r="K301" i="13"/>
  <c r="F301" i="13"/>
  <c r="F300" i="13"/>
  <c r="F299" i="13"/>
  <c r="K298" i="13"/>
  <c r="F298" i="13"/>
  <c r="K297" i="13"/>
  <c r="F297" i="13"/>
  <c r="K296" i="13"/>
  <c r="F296" i="13"/>
  <c r="K295" i="13"/>
  <c r="F295" i="13"/>
  <c r="K294" i="13"/>
  <c r="F294" i="13"/>
  <c r="K293" i="13"/>
  <c r="F293" i="13"/>
  <c r="K292" i="13"/>
  <c r="F292" i="13"/>
  <c r="K291" i="13"/>
  <c r="F291" i="13"/>
  <c r="K290" i="13"/>
  <c r="F290" i="13"/>
  <c r="K289" i="13"/>
  <c r="F289" i="13"/>
  <c r="K288" i="13"/>
  <c r="F288" i="13"/>
  <c r="K287" i="13"/>
  <c r="F287" i="13"/>
  <c r="K286" i="13"/>
  <c r="F286" i="13"/>
  <c r="F285" i="13"/>
  <c r="F284" i="13"/>
  <c r="K283" i="13"/>
  <c r="C283" i="13"/>
  <c r="F283" i="13" s="1"/>
  <c r="K282" i="13"/>
  <c r="F282" i="13"/>
  <c r="K281" i="13"/>
  <c r="F281" i="13"/>
  <c r="K280" i="13"/>
  <c r="F280" i="13"/>
  <c r="K279" i="13"/>
  <c r="F279" i="13"/>
  <c r="K278" i="13"/>
  <c r="K277" i="13"/>
  <c r="K276" i="13"/>
  <c r="F276" i="13"/>
  <c r="K275" i="13"/>
  <c r="F275" i="13"/>
  <c r="K274" i="13"/>
  <c r="F274" i="13"/>
  <c r="K273" i="13"/>
  <c r="F273" i="13"/>
  <c r="K272" i="13"/>
  <c r="F272" i="13"/>
  <c r="K271" i="13"/>
  <c r="F271" i="13"/>
  <c r="K270" i="13"/>
  <c r="F270" i="13"/>
  <c r="K269" i="13"/>
  <c r="F269" i="13"/>
  <c r="K268" i="13"/>
  <c r="F268" i="13"/>
  <c r="K267" i="13"/>
  <c r="F267" i="13"/>
  <c r="K266" i="13"/>
  <c r="F266" i="13"/>
  <c r="K265" i="13"/>
  <c r="F265" i="13"/>
  <c r="K368" i="13" l="1"/>
  <c r="F368" i="13"/>
  <c r="C368" i="13"/>
  <c r="C374" i="13" s="1"/>
  <c r="E374" i="13" s="1"/>
  <c r="E375" i="13" s="1"/>
  <c r="F370" i="13" l="1"/>
  <c r="J240" i="13"/>
  <c r="I240" i="13"/>
  <c r="E240" i="13"/>
  <c r="D240" i="13"/>
  <c r="F238" i="13"/>
  <c r="F237" i="13"/>
  <c r="C234" i="13"/>
  <c r="C240" i="13" s="1"/>
  <c r="F231" i="13"/>
  <c r="F230" i="13"/>
  <c r="F229" i="13"/>
  <c r="F228" i="13"/>
  <c r="F227" i="13"/>
  <c r="F226" i="13"/>
  <c r="F225" i="13"/>
  <c r="F224" i="13"/>
  <c r="F223" i="13"/>
  <c r="F222" i="13"/>
  <c r="F221" i="13"/>
  <c r="F220" i="13"/>
  <c r="F219" i="13"/>
  <c r="F218" i="13"/>
  <c r="F217" i="13"/>
  <c r="F216" i="13"/>
  <c r="F215" i="13"/>
  <c r="F214" i="13"/>
  <c r="F213" i="13"/>
  <c r="F212" i="13"/>
  <c r="F208" i="13"/>
  <c r="F207" i="13"/>
  <c r="F206" i="13"/>
  <c r="F205" i="13"/>
  <c r="F202" i="13"/>
  <c r="F201" i="13"/>
  <c r="F200" i="13"/>
  <c r="F199" i="13"/>
  <c r="F198" i="13"/>
  <c r="F197" i="13"/>
  <c r="F196" i="13"/>
  <c r="F193" i="13"/>
  <c r="F192" i="13"/>
  <c r="F191" i="13"/>
  <c r="F190" i="13"/>
  <c r="F189" i="13"/>
  <c r="F186" i="13"/>
  <c r="F185" i="13"/>
  <c r="F184" i="13"/>
  <c r="F183" i="13"/>
  <c r="F182" i="13"/>
  <c r="F181" i="13"/>
  <c r="F180" i="13"/>
  <c r="F179" i="13"/>
  <c r="K178" i="13"/>
  <c r="F178" i="13"/>
  <c r="F177" i="13"/>
  <c r="F176" i="13"/>
  <c r="K175" i="13"/>
  <c r="F175" i="13"/>
  <c r="K174" i="13"/>
  <c r="F174" i="13"/>
  <c r="K173" i="13"/>
  <c r="F173" i="13"/>
  <c r="F172" i="13"/>
  <c r="F171" i="13"/>
  <c r="K170" i="13"/>
  <c r="F170" i="13"/>
  <c r="K169" i="13"/>
  <c r="F169" i="13"/>
  <c r="K168" i="13"/>
  <c r="F168" i="13"/>
  <c r="K167" i="13"/>
  <c r="F167" i="13"/>
  <c r="K166" i="13"/>
  <c r="F166" i="13"/>
  <c r="K165" i="13"/>
  <c r="F165" i="13"/>
  <c r="K164" i="13"/>
  <c r="F164" i="13"/>
  <c r="H163" i="13"/>
  <c r="K163" i="13" s="1"/>
  <c r="F163" i="13"/>
  <c r="K162" i="13"/>
  <c r="F162" i="13"/>
  <c r="K161" i="13"/>
  <c r="F161" i="13"/>
  <c r="K160" i="13"/>
  <c r="F160" i="13"/>
  <c r="K159" i="13"/>
  <c r="F159" i="13"/>
  <c r="K158" i="13"/>
  <c r="F158" i="13"/>
  <c r="F157" i="13"/>
  <c r="F156" i="13"/>
  <c r="K155" i="13"/>
  <c r="F155" i="13"/>
  <c r="K154" i="13"/>
  <c r="F154" i="13"/>
  <c r="K153" i="13"/>
  <c r="F153" i="13"/>
  <c r="K152" i="13"/>
  <c r="F152" i="13"/>
  <c r="K151" i="13"/>
  <c r="F151" i="13"/>
  <c r="K150" i="13"/>
  <c r="K149" i="13"/>
  <c r="K148" i="13"/>
  <c r="F148" i="13"/>
  <c r="K147" i="13"/>
  <c r="F147" i="13"/>
  <c r="K146" i="13"/>
  <c r="F146" i="13"/>
  <c r="H145" i="13"/>
  <c r="K145" i="13" s="1"/>
  <c r="F145" i="13"/>
  <c r="K144" i="13"/>
  <c r="F144" i="13"/>
  <c r="H143" i="13"/>
  <c r="H240" i="13" s="1"/>
  <c r="F143" i="13"/>
  <c r="K142" i="13"/>
  <c r="F142" i="13"/>
  <c r="K141" i="13"/>
  <c r="F141" i="13"/>
  <c r="K140" i="13"/>
  <c r="F140" i="13"/>
  <c r="K139" i="13"/>
  <c r="F139" i="13"/>
  <c r="K138" i="13"/>
  <c r="F138" i="13"/>
  <c r="K137" i="13"/>
  <c r="F137" i="13"/>
  <c r="F234" i="13" l="1"/>
  <c r="F240" i="13"/>
  <c r="K143" i="13"/>
  <c r="K240" i="13" s="1"/>
  <c r="F242" i="13" s="1"/>
  <c r="J112" i="13" l="1"/>
  <c r="I112" i="13"/>
  <c r="E112" i="13"/>
  <c r="D112" i="13"/>
  <c r="F110" i="13"/>
  <c r="F109" i="13"/>
  <c r="F106" i="13"/>
  <c r="F103" i="13"/>
  <c r="F102" i="13"/>
  <c r="F101" i="13"/>
  <c r="F100" i="13"/>
  <c r="F99" i="13"/>
  <c r="F98" i="13"/>
  <c r="F97" i="13"/>
  <c r="F96" i="13"/>
  <c r="F95" i="13"/>
  <c r="F94" i="13"/>
  <c r="F93" i="13"/>
  <c r="F92" i="13"/>
  <c r="F91" i="13"/>
  <c r="F90" i="13"/>
  <c r="F89" i="13"/>
  <c r="F88" i="13"/>
  <c r="F87" i="13"/>
  <c r="F86" i="13"/>
  <c r="F85" i="13"/>
  <c r="F84" i="13"/>
  <c r="F80" i="13"/>
  <c r="F79" i="13"/>
  <c r="F78" i="13"/>
  <c r="F77" i="13"/>
  <c r="F74" i="13"/>
  <c r="F73" i="13"/>
  <c r="F72" i="13"/>
  <c r="F71" i="13"/>
  <c r="F70" i="13"/>
  <c r="C69" i="13"/>
  <c r="F69" i="13" s="1"/>
  <c r="C68" i="13"/>
  <c r="F68" i="13" s="1"/>
  <c r="F65" i="13"/>
  <c r="F64" i="13"/>
  <c r="F63" i="13"/>
  <c r="F62" i="13"/>
  <c r="F61" i="13"/>
  <c r="F58" i="13"/>
  <c r="F57" i="13"/>
  <c r="F56" i="13"/>
  <c r="F55" i="13"/>
  <c r="F54" i="13"/>
  <c r="F53" i="13"/>
  <c r="F52" i="13"/>
  <c r="F51" i="13"/>
  <c r="K50" i="13"/>
  <c r="F50" i="13"/>
  <c r="F49" i="13"/>
  <c r="F48" i="13"/>
  <c r="K47" i="13"/>
  <c r="F47" i="13"/>
  <c r="K46" i="13"/>
  <c r="F46" i="13"/>
  <c r="K45" i="13"/>
  <c r="F45" i="13"/>
  <c r="F44" i="13"/>
  <c r="F43" i="13"/>
  <c r="K42" i="13"/>
  <c r="F42" i="13"/>
  <c r="K41" i="13"/>
  <c r="F41" i="13"/>
  <c r="K40" i="13"/>
  <c r="F40" i="13"/>
  <c r="K39" i="13"/>
  <c r="F39" i="13"/>
  <c r="K38" i="13"/>
  <c r="F38" i="13"/>
  <c r="K37" i="13"/>
  <c r="F37" i="13"/>
  <c r="K36" i="13"/>
  <c r="F36" i="13"/>
  <c r="H35" i="13"/>
  <c r="K35" i="13" s="1"/>
  <c r="F35" i="13"/>
  <c r="K34" i="13"/>
  <c r="F34" i="13"/>
  <c r="K33" i="13"/>
  <c r="F33" i="13"/>
  <c r="K32" i="13"/>
  <c r="C32" i="13"/>
  <c r="F32" i="13" s="1"/>
  <c r="K31" i="13"/>
  <c r="F31" i="13"/>
  <c r="K30" i="13"/>
  <c r="F30" i="13"/>
  <c r="F29" i="13"/>
  <c r="F28" i="13"/>
  <c r="K27" i="13"/>
  <c r="F27" i="13"/>
  <c r="K26" i="13"/>
  <c r="C26" i="13"/>
  <c r="F26" i="13" s="1"/>
  <c r="K25" i="13"/>
  <c r="F25" i="13"/>
  <c r="K24" i="13"/>
  <c r="F24" i="13"/>
  <c r="K23" i="13"/>
  <c r="F23" i="13"/>
  <c r="K22" i="13"/>
  <c r="K21" i="13"/>
  <c r="K20" i="13"/>
  <c r="F20" i="13"/>
  <c r="K19" i="13"/>
  <c r="F19" i="13"/>
  <c r="K18" i="13"/>
  <c r="F18" i="13"/>
  <c r="K17" i="13"/>
  <c r="F17" i="13"/>
  <c r="K16" i="13"/>
  <c r="F16" i="13"/>
  <c r="K15" i="13"/>
  <c r="F15" i="13"/>
  <c r="K14" i="13"/>
  <c r="F14" i="13"/>
  <c r="K13" i="13"/>
  <c r="F13" i="13"/>
  <c r="K12" i="13"/>
  <c r="F12" i="13"/>
  <c r="K11" i="13"/>
  <c r="F11" i="13"/>
  <c r="H10" i="13"/>
  <c r="K10" i="13" s="1"/>
  <c r="F10" i="13"/>
  <c r="H9" i="13"/>
  <c r="F9" i="13"/>
  <c r="H112" i="13" l="1"/>
  <c r="C112" i="13"/>
  <c r="F112" i="13"/>
  <c r="K9" i="13"/>
  <c r="K112" i="13" s="1"/>
  <c r="F114" i="13" s="1"/>
  <c r="D528" i="12" l="1"/>
  <c r="B24" i="8"/>
  <c r="J495" i="12"/>
  <c r="I495" i="12"/>
  <c r="H495" i="12"/>
  <c r="E495" i="12"/>
  <c r="D495" i="12"/>
  <c r="C495" i="12"/>
  <c r="F493" i="12"/>
  <c r="F492" i="12"/>
  <c r="F489" i="12"/>
  <c r="F486" i="12"/>
  <c r="F485" i="12"/>
  <c r="F484" i="12"/>
  <c r="F483" i="12"/>
  <c r="F482" i="12"/>
  <c r="F481" i="12"/>
  <c r="F480" i="12"/>
  <c r="F479" i="12"/>
  <c r="F478" i="12"/>
  <c r="F477" i="12"/>
  <c r="F476" i="12"/>
  <c r="F475" i="12"/>
  <c r="F474" i="12"/>
  <c r="F473" i="12"/>
  <c r="F472" i="12"/>
  <c r="F471" i="12"/>
  <c r="F470" i="12"/>
  <c r="F469" i="12"/>
  <c r="F468" i="12"/>
  <c r="F467" i="12"/>
  <c r="F463" i="12"/>
  <c r="F462" i="12"/>
  <c r="F461" i="12"/>
  <c r="F460" i="12"/>
  <c r="F457" i="12"/>
  <c r="F456" i="12"/>
  <c r="F455" i="12"/>
  <c r="F454" i="12"/>
  <c r="F453" i="12"/>
  <c r="F452" i="12"/>
  <c r="F451" i="12"/>
  <c r="F448" i="12"/>
  <c r="F447" i="12"/>
  <c r="F446" i="12"/>
  <c r="F445" i="12"/>
  <c r="F444" i="12"/>
  <c r="F441" i="12"/>
  <c r="F440" i="12"/>
  <c r="F439" i="12"/>
  <c r="F438" i="12"/>
  <c r="F437" i="12"/>
  <c r="F436" i="12"/>
  <c r="F435" i="12"/>
  <c r="F434" i="12"/>
  <c r="K433" i="12"/>
  <c r="F433" i="12"/>
  <c r="F432" i="12"/>
  <c r="F431" i="12"/>
  <c r="K430" i="12"/>
  <c r="F430" i="12"/>
  <c r="K429" i="12"/>
  <c r="F429" i="12"/>
  <c r="K428" i="12"/>
  <c r="F428" i="12"/>
  <c r="F427" i="12"/>
  <c r="F426" i="12"/>
  <c r="K425" i="12"/>
  <c r="F425" i="12"/>
  <c r="K424" i="12"/>
  <c r="F424" i="12"/>
  <c r="K423" i="12"/>
  <c r="F423" i="12"/>
  <c r="K422" i="12"/>
  <c r="F422" i="12"/>
  <c r="K421" i="12"/>
  <c r="F421" i="12"/>
  <c r="K420" i="12"/>
  <c r="F420" i="12"/>
  <c r="K419" i="12"/>
  <c r="F419" i="12"/>
  <c r="K418" i="12"/>
  <c r="F418" i="12"/>
  <c r="K417" i="12"/>
  <c r="F417" i="12"/>
  <c r="K416" i="12"/>
  <c r="F416" i="12"/>
  <c r="K415" i="12"/>
  <c r="F415" i="12"/>
  <c r="K414" i="12"/>
  <c r="F414" i="12"/>
  <c r="K413" i="12"/>
  <c r="F413" i="12"/>
  <c r="F412" i="12"/>
  <c r="F411" i="12"/>
  <c r="K410" i="12"/>
  <c r="F410" i="12"/>
  <c r="K409" i="12"/>
  <c r="F409" i="12"/>
  <c r="K408" i="12"/>
  <c r="F408" i="12"/>
  <c r="K407" i="12"/>
  <c r="H507" i="12" s="1"/>
  <c r="F407" i="12"/>
  <c r="K406" i="12"/>
  <c r="F406" i="12"/>
  <c r="K405" i="12"/>
  <c r="H509" i="12" s="1"/>
  <c r="K404" i="12"/>
  <c r="K403" i="12"/>
  <c r="F403" i="12"/>
  <c r="K402" i="12"/>
  <c r="F402" i="12"/>
  <c r="K401" i="12"/>
  <c r="F401" i="12"/>
  <c r="K400" i="12"/>
  <c r="F400" i="12"/>
  <c r="K399" i="12"/>
  <c r="F399" i="12"/>
  <c r="K398" i="12"/>
  <c r="F398" i="12"/>
  <c r="K397" i="12"/>
  <c r="F397" i="12"/>
  <c r="K396" i="12"/>
  <c r="F396" i="12"/>
  <c r="K395" i="12"/>
  <c r="F395" i="12"/>
  <c r="K394" i="12"/>
  <c r="H506" i="12" s="1"/>
  <c r="F394" i="12"/>
  <c r="K393" i="12"/>
  <c r="H508" i="12" s="1"/>
  <c r="F393" i="12"/>
  <c r="K392" i="12"/>
  <c r="H505" i="12" s="1"/>
  <c r="F392" i="12"/>
  <c r="C499" i="12" l="1"/>
  <c r="D507" i="12" s="1"/>
  <c r="D499" i="12"/>
  <c r="D501" i="12" s="1"/>
  <c r="D505" i="12" s="1"/>
  <c r="D511" i="12" s="1"/>
  <c r="C501" i="12"/>
  <c r="K495" i="12"/>
  <c r="H511" i="12"/>
  <c r="F495" i="12"/>
  <c r="F497" i="12" s="1"/>
  <c r="E502" i="12" l="1"/>
  <c r="E501" i="12"/>
  <c r="J367" i="12"/>
  <c r="I367" i="12"/>
  <c r="E367" i="12"/>
  <c r="D367" i="12"/>
  <c r="C367" i="12"/>
  <c r="F365" i="12"/>
  <c r="F364" i="12"/>
  <c r="F361" i="12"/>
  <c r="F358" i="12"/>
  <c r="F357" i="12"/>
  <c r="F356" i="12"/>
  <c r="F355" i="12"/>
  <c r="F354" i="12"/>
  <c r="F353" i="12"/>
  <c r="F352" i="12"/>
  <c r="F351" i="12"/>
  <c r="F350" i="12"/>
  <c r="F349" i="12"/>
  <c r="F348" i="12"/>
  <c r="F347" i="12"/>
  <c r="F346" i="12"/>
  <c r="F345" i="12"/>
  <c r="F344" i="12"/>
  <c r="F343" i="12"/>
  <c r="F342" i="12"/>
  <c r="F341" i="12"/>
  <c r="F340" i="12"/>
  <c r="F339" i="12"/>
  <c r="F335" i="12"/>
  <c r="F334" i="12"/>
  <c r="F333" i="12"/>
  <c r="F332" i="12"/>
  <c r="F329" i="12"/>
  <c r="F328" i="12"/>
  <c r="F327" i="12"/>
  <c r="F326" i="12"/>
  <c r="F325" i="12"/>
  <c r="F324" i="12"/>
  <c r="F323" i="12"/>
  <c r="F320" i="12"/>
  <c r="F319" i="12"/>
  <c r="F318" i="12"/>
  <c r="F317" i="12"/>
  <c r="F316" i="12"/>
  <c r="F313" i="12"/>
  <c r="F312" i="12"/>
  <c r="F311" i="12"/>
  <c r="F310" i="12"/>
  <c r="F309" i="12"/>
  <c r="F308" i="12"/>
  <c r="F307" i="12"/>
  <c r="F306" i="12"/>
  <c r="K305" i="12"/>
  <c r="F305" i="12"/>
  <c r="F304" i="12"/>
  <c r="F303" i="12"/>
  <c r="K302" i="12"/>
  <c r="F302" i="12"/>
  <c r="K301" i="12"/>
  <c r="F301" i="12"/>
  <c r="K300" i="12"/>
  <c r="F300" i="12"/>
  <c r="F299" i="12"/>
  <c r="F298" i="12"/>
  <c r="K297" i="12"/>
  <c r="F297" i="12"/>
  <c r="K296" i="12"/>
  <c r="F296" i="12"/>
  <c r="K295" i="12"/>
  <c r="F295" i="12"/>
  <c r="K294" i="12"/>
  <c r="F294" i="12"/>
  <c r="K293" i="12"/>
  <c r="F293" i="12"/>
  <c r="K292" i="12"/>
  <c r="F292" i="12"/>
  <c r="K291" i="12"/>
  <c r="F291" i="12"/>
  <c r="H290" i="12"/>
  <c r="K290" i="12" s="1"/>
  <c r="F290" i="12"/>
  <c r="K289" i="12"/>
  <c r="F289" i="12"/>
  <c r="K288" i="12"/>
  <c r="F288" i="12"/>
  <c r="K287" i="12"/>
  <c r="F287" i="12"/>
  <c r="K286" i="12"/>
  <c r="F286" i="12"/>
  <c r="K285" i="12"/>
  <c r="F285" i="12"/>
  <c r="F284" i="12"/>
  <c r="F283" i="12"/>
  <c r="K282" i="12"/>
  <c r="F282" i="12"/>
  <c r="K281" i="12"/>
  <c r="F281" i="12"/>
  <c r="K280" i="12"/>
  <c r="F280" i="12"/>
  <c r="K279" i="12"/>
  <c r="H379" i="12" s="1"/>
  <c r="F279" i="12"/>
  <c r="K278" i="12"/>
  <c r="F278" i="12"/>
  <c r="K277" i="12"/>
  <c r="K276" i="12"/>
  <c r="K275" i="12"/>
  <c r="F275" i="12"/>
  <c r="K274" i="12"/>
  <c r="F274" i="12"/>
  <c r="K273" i="12"/>
  <c r="F273" i="12"/>
  <c r="K272" i="12"/>
  <c r="F272" i="12"/>
  <c r="K271" i="12"/>
  <c r="F271" i="12"/>
  <c r="K270" i="12"/>
  <c r="F270" i="12"/>
  <c r="K269" i="12"/>
  <c r="F269" i="12"/>
  <c r="K268" i="12"/>
  <c r="F268" i="12"/>
  <c r="K267" i="12"/>
  <c r="F267" i="12"/>
  <c r="K266" i="12"/>
  <c r="H378" i="12" s="1"/>
  <c r="F266" i="12"/>
  <c r="H265" i="12"/>
  <c r="K265" i="12" s="1"/>
  <c r="H380" i="12" s="1"/>
  <c r="F265" i="12"/>
  <c r="H264" i="12"/>
  <c r="F264" i="12"/>
  <c r="H381" i="12" l="1"/>
  <c r="D371" i="12"/>
  <c r="D373" i="12" s="1"/>
  <c r="D377" i="12" s="1"/>
  <c r="C371" i="12"/>
  <c r="D379" i="12" s="1"/>
  <c r="H367" i="12"/>
  <c r="F367" i="12"/>
  <c r="K264" i="12"/>
  <c r="C373" i="12" l="1"/>
  <c r="E373" i="12" s="1"/>
  <c r="K367" i="12"/>
  <c r="F369" i="12" s="1"/>
  <c r="H377" i="12"/>
  <c r="H383" i="12" s="1"/>
  <c r="D383" i="12"/>
  <c r="E374" i="12" s="1"/>
  <c r="J239" i="12"/>
  <c r="I239" i="12"/>
  <c r="H239" i="12"/>
  <c r="E239" i="12"/>
  <c r="D239" i="12"/>
  <c r="C239" i="12"/>
  <c r="F237" i="12"/>
  <c r="F236" i="12"/>
  <c r="F233" i="12"/>
  <c r="F230" i="12"/>
  <c r="F229" i="12"/>
  <c r="F228" i="12"/>
  <c r="F227" i="12"/>
  <c r="F226" i="12"/>
  <c r="F225" i="12"/>
  <c r="F224" i="12"/>
  <c r="F223" i="12"/>
  <c r="F222" i="12"/>
  <c r="F221" i="12"/>
  <c r="F220" i="12"/>
  <c r="F219" i="12"/>
  <c r="F218" i="12"/>
  <c r="F217" i="12"/>
  <c r="F216" i="12"/>
  <c r="F215" i="12"/>
  <c r="F214" i="12"/>
  <c r="F213" i="12"/>
  <c r="F212" i="12"/>
  <c r="F211" i="12"/>
  <c r="F207" i="12"/>
  <c r="F206" i="12"/>
  <c r="F205" i="12"/>
  <c r="F204" i="12"/>
  <c r="F201" i="12"/>
  <c r="F200" i="12"/>
  <c r="F199" i="12"/>
  <c r="F198" i="12"/>
  <c r="F197" i="12"/>
  <c r="F196" i="12"/>
  <c r="F195" i="12"/>
  <c r="F192" i="12"/>
  <c r="F191" i="12"/>
  <c r="F190" i="12"/>
  <c r="F189" i="12"/>
  <c r="F188" i="12"/>
  <c r="F185" i="12"/>
  <c r="F184" i="12"/>
  <c r="F183" i="12"/>
  <c r="F182" i="12"/>
  <c r="F181" i="12"/>
  <c r="F180" i="12"/>
  <c r="F179" i="12"/>
  <c r="F178" i="12"/>
  <c r="K177" i="12"/>
  <c r="F177" i="12"/>
  <c r="F176" i="12"/>
  <c r="F175" i="12"/>
  <c r="K174" i="12"/>
  <c r="F174" i="12"/>
  <c r="K173" i="12"/>
  <c r="F173" i="12"/>
  <c r="K172" i="12"/>
  <c r="F172" i="12"/>
  <c r="F171" i="12"/>
  <c r="F170" i="12"/>
  <c r="K169" i="12"/>
  <c r="F169" i="12"/>
  <c r="K168" i="12"/>
  <c r="F168" i="12"/>
  <c r="K167" i="12"/>
  <c r="F167" i="12"/>
  <c r="K166" i="12"/>
  <c r="F166" i="12"/>
  <c r="K165" i="12"/>
  <c r="F165" i="12"/>
  <c r="K164" i="12"/>
  <c r="F164" i="12"/>
  <c r="K163" i="12"/>
  <c r="F163" i="12"/>
  <c r="K162" i="12"/>
  <c r="F162" i="12"/>
  <c r="K161" i="12"/>
  <c r="F161" i="12"/>
  <c r="K160" i="12"/>
  <c r="F160" i="12"/>
  <c r="K159" i="12"/>
  <c r="F159" i="12"/>
  <c r="K158" i="12"/>
  <c r="F158" i="12"/>
  <c r="K157" i="12"/>
  <c r="F157" i="12"/>
  <c r="F156" i="12"/>
  <c r="F155" i="12"/>
  <c r="K154" i="12"/>
  <c r="F154" i="12"/>
  <c r="K153" i="12"/>
  <c r="F153" i="12"/>
  <c r="K152" i="12"/>
  <c r="F152" i="12"/>
  <c r="K151" i="12"/>
  <c r="H251" i="12" s="1"/>
  <c r="F151" i="12"/>
  <c r="K150" i="12"/>
  <c r="F150" i="12"/>
  <c r="K149" i="12"/>
  <c r="H253" i="12" s="1"/>
  <c r="K148" i="12"/>
  <c r="K147" i="12"/>
  <c r="F147" i="12"/>
  <c r="K146" i="12"/>
  <c r="F146" i="12"/>
  <c r="K145" i="12"/>
  <c r="F145" i="12"/>
  <c r="K144" i="12"/>
  <c r="F144" i="12"/>
  <c r="K143" i="12"/>
  <c r="F143" i="12"/>
  <c r="K142" i="12"/>
  <c r="F142" i="12"/>
  <c r="K141" i="12"/>
  <c r="F141" i="12"/>
  <c r="K140" i="12"/>
  <c r="F140" i="12"/>
  <c r="K139" i="12"/>
  <c r="F139" i="12"/>
  <c r="K138" i="12"/>
  <c r="H250" i="12" s="1"/>
  <c r="F138" i="12"/>
  <c r="K137" i="12"/>
  <c r="H252" i="12" s="1"/>
  <c r="F137" i="12"/>
  <c r="K136" i="12"/>
  <c r="H249" i="12" s="1"/>
  <c r="H255" i="12" s="1"/>
  <c r="F136" i="12"/>
  <c r="D243" i="12" l="1"/>
  <c r="C243" i="12"/>
  <c r="D251" i="12" s="1"/>
  <c r="C245" i="12"/>
  <c r="D245" i="12"/>
  <c r="D249" i="12" s="1"/>
  <c r="D255" i="12" s="1"/>
  <c r="K239" i="12"/>
  <c r="F239" i="12"/>
  <c r="J111" i="12"/>
  <c r="I111" i="12"/>
  <c r="E111" i="12"/>
  <c r="D111" i="12"/>
  <c r="C111" i="12"/>
  <c r="F109" i="12"/>
  <c r="F108" i="12"/>
  <c r="F105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9" i="12"/>
  <c r="F88" i="12"/>
  <c r="F87" i="12"/>
  <c r="F86" i="12"/>
  <c r="F85" i="12"/>
  <c r="F84" i="12"/>
  <c r="F83" i="12"/>
  <c r="F79" i="12"/>
  <c r="F78" i="12"/>
  <c r="F77" i="12"/>
  <c r="F76" i="12"/>
  <c r="F73" i="12"/>
  <c r="F72" i="12"/>
  <c r="F71" i="12"/>
  <c r="F70" i="12"/>
  <c r="F69" i="12"/>
  <c r="F68" i="12"/>
  <c r="F67" i="12"/>
  <c r="F64" i="12"/>
  <c r="F63" i="12"/>
  <c r="F62" i="12"/>
  <c r="F61" i="12"/>
  <c r="F60" i="12"/>
  <c r="F57" i="12"/>
  <c r="F56" i="12"/>
  <c r="F55" i="12"/>
  <c r="F54" i="12"/>
  <c r="F53" i="12"/>
  <c r="F52" i="12"/>
  <c r="F51" i="12"/>
  <c r="F50" i="12"/>
  <c r="K49" i="12"/>
  <c r="F49" i="12"/>
  <c r="F48" i="12"/>
  <c r="F47" i="12"/>
  <c r="K46" i="12"/>
  <c r="F46" i="12"/>
  <c r="K45" i="12"/>
  <c r="F45" i="12"/>
  <c r="K44" i="12"/>
  <c r="F44" i="12"/>
  <c r="F43" i="12"/>
  <c r="F42" i="12"/>
  <c r="K41" i="12"/>
  <c r="F41" i="12"/>
  <c r="K40" i="12"/>
  <c r="F40" i="12"/>
  <c r="K39" i="12"/>
  <c r="F39" i="12"/>
  <c r="K38" i="12"/>
  <c r="F38" i="12"/>
  <c r="K37" i="12"/>
  <c r="F37" i="12"/>
  <c r="K36" i="12"/>
  <c r="F36" i="12"/>
  <c r="K35" i="12"/>
  <c r="F35" i="12"/>
  <c r="H34" i="12"/>
  <c r="K34" i="12" s="1"/>
  <c r="F34" i="12"/>
  <c r="K33" i="12"/>
  <c r="F33" i="12"/>
  <c r="K32" i="12"/>
  <c r="F32" i="12"/>
  <c r="K31" i="12"/>
  <c r="F31" i="12"/>
  <c r="K30" i="12"/>
  <c r="F30" i="12"/>
  <c r="K29" i="12"/>
  <c r="F29" i="12"/>
  <c r="F28" i="12"/>
  <c r="F27" i="12"/>
  <c r="K26" i="12"/>
  <c r="F26" i="12"/>
  <c r="K25" i="12"/>
  <c r="F25" i="12"/>
  <c r="K24" i="12"/>
  <c r="F24" i="12"/>
  <c r="K23" i="12"/>
  <c r="H123" i="12" s="1"/>
  <c r="F23" i="12"/>
  <c r="K22" i="12"/>
  <c r="F22" i="12"/>
  <c r="K21" i="12"/>
  <c r="K20" i="12"/>
  <c r="K19" i="12"/>
  <c r="F19" i="12"/>
  <c r="K18" i="12"/>
  <c r="F18" i="12"/>
  <c r="K17" i="12"/>
  <c r="F17" i="12"/>
  <c r="K16" i="12"/>
  <c r="F16" i="12"/>
  <c r="K15" i="12"/>
  <c r="F15" i="12"/>
  <c r="K14" i="12"/>
  <c r="F14" i="12"/>
  <c r="K13" i="12"/>
  <c r="F13" i="12"/>
  <c r="K12" i="12"/>
  <c r="F12" i="12"/>
  <c r="K11" i="12"/>
  <c r="F11" i="12"/>
  <c r="K10" i="12"/>
  <c r="H122" i="12" s="1"/>
  <c r="F10" i="12"/>
  <c r="H9" i="12"/>
  <c r="K9" i="12" s="1"/>
  <c r="F9" i="12"/>
  <c r="H8" i="12"/>
  <c r="F8" i="12"/>
  <c r="E245" i="12" l="1"/>
  <c r="H124" i="12"/>
  <c r="E246" i="12"/>
  <c r="H111" i="12"/>
  <c r="H125" i="12"/>
  <c r="D115" i="12"/>
  <c r="D117" i="12" s="1"/>
  <c r="D121" i="12" s="1"/>
  <c r="C115" i="12"/>
  <c r="D123" i="12" s="1"/>
  <c r="B22" i="8"/>
  <c r="F241" i="12"/>
  <c r="K8" i="12"/>
  <c r="F111" i="12"/>
  <c r="D127" i="12" l="1"/>
  <c r="B16" i="4"/>
  <c r="B20" i="8"/>
  <c r="B25" i="8" s="1"/>
  <c r="C117" i="12"/>
  <c r="E117" i="12" s="1"/>
  <c r="E118" i="12" s="1"/>
  <c r="K111" i="12"/>
  <c r="B7" i="4"/>
  <c r="H121" i="12"/>
  <c r="B6" i="1"/>
  <c r="D126" i="11"/>
  <c r="E111" i="11"/>
  <c r="C116" i="11" s="1"/>
  <c r="D111" i="11"/>
  <c r="C111" i="11"/>
  <c r="C118" i="11" s="1"/>
  <c r="J111" i="11"/>
  <c r="I111" i="11"/>
  <c r="F109" i="11"/>
  <c r="F108" i="11"/>
  <c r="F105" i="11"/>
  <c r="F102" i="11"/>
  <c r="F101" i="11"/>
  <c r="F100" i="11"/>
  <c r="F99" i="11"/>
  <c r="F98" i="11"/>
  <c r="F97" i="1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79" i="11"/>
  <c r="F78" i="11"/>
  <c r="F77" i="11"/>
  <c r="F76" i="11"/>
  <c r="F73" i="11"/>
  <c r="F72" i="11"/>
  <c r="F71" i="11"/>
  <c r="F70" i="11"/>
  <c r="F69" i="11"/>
  <c r="F68" i="11"/>
  <c r="C68" i="11"/>
  <c r="F67" i="11"/>
  <c r="C67" i="11"/>
  <c r="D124" i="11" s="1"/>
  <c r="F64" i="11"/>
  <c r="F63" i="11"/>
  <c r="F62" i="11"/>
  <c r="F61" i="11"/>
  <c r="F60" i="11"/>
  <c r="F57" i="11"/>
  <c r="F56" i="11"/>
  <c r="F55" i="11"/>
  <c r="F54" i="11"/>
  <c r="F53" i="11"/>
  <c r="F52" i="11"/>
  <c r="F51" i="11"/>
  <c r="F50" i="11"/>
  <c r="K49" i="11"/>
  <c r="F49" i="11"/>
  <c r="F48" i="11"/>
  <c r="F47" i="11"/>
  <c r="K46" i="11"/>
  <c r="F46" i="11"/>
  <c r="K45" i="11"/>
  <c r="F45" i="11"/>
  <c r="K44" i="11"/>
  <c r="F44" i="11"/>
  <c r="F43" i="11"/>
  <c r="F42" i="11"/>
  <c r="K41" i="11"/>
  <c r="F41" i="11"/>
  <c r="K40" i="11"/>
  <c r="F40" i="11"/>
  <c r="K39" i="11"/>
  <c r="F39" i="11"/>
  <c r="K38" i="11"/>
  <c r="F38" i="11"/>
  <c r="K37" i="11"/>
  <c r="F37" i="11"/>
  <c r="K36" i="11"/>
  <c r="F36" i="11"/>
  <c r="K35" i="11"/>
  <c r="F35" i="11"/>
  <c r="H34" i="11"/>
  <c r="F34" i="11"/>
  <c r="K33" i="11"/>
  <c r="F33" i="11"/>
  <c r="K32" i="11"/>
  <c r="F32" i="11"/>
  <c r="K31" i="11"/>
  <c r="F31" i="11"/>
  <c r="K30" i="11"/>
  <c r="F30" i="11"/>
  <c r="K29" i="11"/>
  <c r="F29" i="11"/>
  <c r="F28" i="11"/>
  <c r="F27" i="11"/>
  <c r="K26" i="11"/>
  <c r="F26" i="11"/>
  <c r="K25" i="11"/>
  <c r="F25" i="11"/>
  <c r="K24" i="11"/>
  <c r="F24" i="11"/>
  <c r="K23" i="11"/>
  <c r="F23" i="11"/>
  <c r="K22" i="11"/>
  <c r="F22" i="11"/>
  <c r="K21" i="11"/>
  <c r="K20" i="11"/>
  <c r="K19" i="11"/>
  <c r="F19" i="11"/>
  <c r="K18" i="11"/>
  <c r="F18" i="11"/>
  <c r="K17" i="11"/>
  <c r="F17" i="11"/>
  <c r="K16" i="11"/>
  <c r="F16" i="11"/>
  <c r="K15" i="11"/>
  <c r="F15" i="11"/>
  <c r="K14" i="11"/>
  <c r="F14" i="11"/>
  <c r="K13" i="11"/>
  <c r="F13" i="11"/>
  <c r="K12" i="11"/>
  <c r="F12" i="11"/>
  <c r="K11" i="11"/>
  <c r="F11" i="11"/>
  <c r="K10" i="11"/>
  <c r="F10" i="11"/>
  <c r="K9" i="11"/>
  <c r="F9" i="11"/>
  <c r="H8" i="11"/>
  <c r="K8" i="11" s="1"/>
  <c r="F8" i="11"/>
  <c r="F111" i="11" s="1"/>
  <c r="H127" i="12" l="1"/>
  <c r="F113" i="12"/>
  <c r="D116" i="11"/>
  <c r="D118" i="11" s="1"/>
  <c r="D122" i="11" s="1"/>
  <c r="H111" i="11"/>
  <c r="K34" i="11"/>
  <c r="K111" i="11" s="1"/>
  <c r="F113" i="11" s="1"/>
  <c r="E118" i="11" l="1"/>
  <c r="D128" i="11"/>
  <c r="H653" i="13" l="1"/>
  <c r="B9" i="5" l="1"/>
  <c r="K21" i="14" l="1"/>
  <c r="B18" i="5" l="1"/>
  <c r="G18" i="5" s="1"/>
  <c r="D653" i="13"/>
  <c r="I653" i="13" s="1"/>
  <c r="K16" i="4" l="1"/>
  <c r="K61" i="4" s="1"/>
  <c r="B8" i="1"/>
  <c r="H14" i="1" s="1"/>
  <c r="H26" i="1" s="1"/>
</calcChain>
</file>

<file path=xl/sharedStrings.xml><?xml version="1.0" encoding="utf-8"?>
<sst xmlns="http://schemas.openxmlformats.org/spreadsheetml/2006/main" count="2374" uniqueCount="202">
  <si>
    <t>Descrizione</t>
  </si>
  <si>
    <t>Servizi erogati ad anziani</t>
  </si>
  <si>
    <t>Struttura Polifunzionale "Villa Letizia"</t>
  </si>
  <si>
    <t>Proventi Utenti</t>
  </si>
  <si>
    <t>Proventi Comune</t>
  </si>
  <si>
    <t>Proventi Asur</t>
  </si>
  <si>
    <t>Importo In Euro</t>
  </si>
  <si>
    <t>Totale</t>
  </si>
  <si>
    <t xml:space="preserve"> - ENTRATE -</t>
  </si>
  <si>
    <t xml:space="preserve"> - USCITE -</t>
  </si>
  <si>
    <t>Imposte e tasse</t>
  </si>
  <si>
    <t>Costi  di funzionamento diretto</t>
  </si>
  <si>
    <t>(Include il costo della gestione globale affidata alla nostra in-house)</t>
  </si>
  <si>
    <t>Nidi d'Infanzia</t>
  </si>
  <si>
    <t>Servizi erogati a minori</t>
  </si>
  <si>
    <t>Costi di funzionamento indiretto</t>
  </si>
  <si>
    <t>Residenziale e Ambulatoriale</t>
  </si>
  <si>
    <t>Servizi di Riabilitazione</t>
  </si>
  <si>
    <t>Proventi Regione Marche</t>
  </si>
  <si>
    <t xml:space="preserve"> - COSTI -</t>
  </si>
  <si>
    <t xml:space="preserve">Costi contabilizzati dei servizi erogati </t>
  </si>
  <si>
    <t>Servizi di Accoglienza</t>
  </si>
  <si>
    <t>Andamento dei costi nel tempo</t>
  </si>
  <si>
    <t>Casa e Comunità Alloggio</t>
  </si>
  <si>
    <t xml:space="preserve">Costi contabilizzati </t>
  </si>
  <si>
    <t>PAOLO RICCI TOTALE</t>
  </si>
  <si>
    <t>CASA DI RIPOSO "VILLA LETIZIA"</t>
  </si>
  <si>
    <t xml:space="preserve">COSTI </t>
  </si>
  <si>
    <t>RICAVI</t>
  </si>
  <si>
    <t>DESCRIZIONE</t>
  </si>
  <si>
    <t>SALDO</t>
  </si>
  <si>
    <t>COSTI DELLA PRODUZIONE</t>
  </si>
  <si>
    <t>VALORE DELLA PRODUZIONE</t>
  </si>
  <si>
    <t>Generi alimentari</t>
  </si>
  <si>
    <t>Ricavi per quota ospiti/famiglie</t>
  </si>
  <si>
    <t>Prodotti igiene e pulizia</t>
  </si>
  <si>
    <t>Ricavi per quota Comune</t>
  </si>
  <si>
    <t>Materiali di consumo</t>
  </si>
  <si>
    <t>Ricavi per quota Asur</t>
  </si>
  <si>
    <t>Materiali di manutenzione</t>
  </si>
  <si>
    <t>Ricavi per attività diverse</t>
  </si>
  <si>
    <t>Acquisti vari</t>
  </si>
  <si>
    <t>Ricavi per prestazioni ambulatoriali Asur</t>
  </si>
  <si>
    <t>Cancelleria</t>
  </si>
  <si>
    <t>Ricavi per visite specialistiche a pagamento</t>
  </si>
  <si>
    <t>Carburanti e lubrificanti</t>
  </si>
  <si>
    <t>Ricavi per prestazioni terapia fisica a pagamento</t>
  </si>
  <si>
    <t>Indumenti di lavoro</t>
  </si>
  <si>
    <t>Ricavi per prestazioni trattamenti fisioterapici</t>
  </si>
  <si>
    <t>Acquisti di materiale didattico</t>
  </si>
  <si>
    <t>Ricavi per prestazioni logopediche a pagamento</t>
  </si>
  <si>
    <t>Materiale per valutazioni terapeutiche</t>
  </si>
  <si>
    <t xml:space="preserve">Ricavi per prestazioni psicomotricità a pagamento </t>
  </si>
  <si>
    <t>Beni di costo unitario non superiore a Euro</t>
  </si>
  <si>
    <t>Ricavi per prestazioni consulenze psicologiche a pagamento</t>
  </si>
  <si>
    <t xml:space="preserve"> </t>
  </si>
  <si>
    <t>Ricavi per valutazioni multispecialistica dell'età evolutiva</t>
  </si>
  <si>
    <t>COSTI PER SERVIZI</t>
  </si>
  <si>
    <t>Ricavi per prestazioni semiresidenziali Asur</t>
  </si>
  <si>
    <t>Energia Elettrica</t>
  </si>
  <si>
    <t>Ricavi per utilizzo locali uso ristorazione</t>
  </si>
  <si>
    <t>Gas Metano</t>
  </si>
  <si>
    <t>Ricavi per prestazioni residenziali Asur</t>
  </si>
  <si>
    <t>Acqua</t>
  </si>
  <si>
    <t>Ricavi assistenza scolastica presso asili nido</t>
  </si>
  <si>
    <t>Manutenzione esterna fabbricati e terreni</t>
  </si>
  <si>
    <t>Ricavi per corsi di formazione</t>
  </si>
  <si>
    <t>Manutenzione esterna macchinari, impianti ...</t>
  </si>
  <si>
    <t>Ricavi per prestazioni attività domiciliari</t>
  </si>
  <si>
    <t>Consulenze</t>
  </si>
  <si>
    <t>Collaborazioni Professionali</t>
  </si>
  <si>
    <t>ALTRI RICAVI E PROVENTI</t>
  </si>
  <si>
    <t>Servizi di pulizia e  sanificazione</t>
  </si>
  <si>
    <t>Acquisti in omaggio</t>
  </si>
  <si>
    <t>Spese per la tutela della salute e della sicurezza sul luogo di lavoro</t>
  </si>
  <si>
    <t>Arrotondamenti attivi</t>
  </si>
  <si>
    <t>Pubblicità (non materiale pubblicitario)</t>
  </si>
  <si>
    <t>Rimborsi diversi</t>
  </si>
  <si>
    <t>Spese per automezzi (manutenzione, assicurazione)</t>
  </si>
  <si>
    <t>Bolli e spese su fatture vendita</t>
  </si>
  <si>
    <t>Servizi amministrativi</t>
  </si>
  <si>
    <t>Rimborsi per infortuni Inail</t>
  </si>
  <si>
    <t>Spese legali e consulenze</t>
  </si>
  <si>
    <t>Imposta di bollo assolta in modo virtuale su fatture vendita</t>
  </si>
  <si>
    <t>Spese telefoniche</t>
  </si>
  <si>
    <t>Sopravvenienze attive</t>
  </si>
  <si>
    <t>Assicurazioni diverse</t>
  </si>
  <si>
    <t>Fitti attivi</t>
  </si>
  <si>
    <t>Manutenzione Automezzi</t>
  </si>
  <si>
    <t>Spese attivita' ricreative e promozionali</t>
  </si>
  <si>
    <t>ALTRI PROVENTI FINANZIARI</t>
  </si>
  <si>
    <t>Servizio Cucina Esternalizzato</t>
  </si>
  <si>
    <t xml:space="preserve">Interessi attivi da altri crediti </t>
  </si>
  <si>
    <t>Servizio smaltimento rifiuti</t>
  </si>
  <si>
    <t>Contributi e offerte</t>
  </si>
  <si>
    <t>Servizio di lavaggio biancheria</t>
  </si>
  <si>
    <t>Servizio di derattizzazione e disinfestazione</t>
  </si>
  <si>
    <t>Contratti periodici di Manutenzione</t>
  </si>
  <si>
    <t>Assistenza Hardware e Software</t>
  </si>
  <si>
    <t>Prestazioni occasionali</t>
  </si>
  <si>
    <t>Costi per aggiornamento professionale</t>
  </si>
  <si>
    <t>Costi personale distaccato</t>
  </si>
  <si>
    <t>Spese condominiali</t>
  </si>
  <si>
    <t>Assistenza scolastica presso asili nido</t>
  </si>
  <si>
    <t>Spese generali corsi di formazione</t>
  </si>
  <si>
    <t>Soggiorni (albergo, ristorante, bar…)</t>
  </si>
  <si>
    <t>Spese postali e di affrancatura</t>
  </si>
  <si>
    <t>Pubblicazioni, riviste e testi</t>
  </si>
  <si>
    <t>Servizi di vigilanza</t>
  </si>
  <si>
    <t>Costo Convenzione Struttura Polifunzionale</t>
  </si>
  <si>
    <t>COSTI PER GODIMENTO BENI DI TERZI</t>
  </si>
  <si>
    <t>Affitti e locazioni</t>
  </si>
  <si>
    <t xml:space="preserve">Noleggi macchine elettroniche ufficio </t>
  </si>
  <si>
    <t>Manutenzione su beni di terzi</t>
  </si>
  <si>
    <t>COSTI PER IL PERSONALE</t>
  </si>
  <si>
    <t xml:space="preserve">Retribuzioni lorde </t>
  </si>
  <si>
    <t>Oneri previdenziali e assistenziali a carico ente</t>
  </si>
  <si>
    <t>Contributi Inail personale</t>
  </si>
  <si>
    <t>Tfr</t>
  </si>
  <si>
    <t>Rimborsi a piè di lista al personale</t>
  </si>
  <si>
    <t>AMMORTAMENTI E SVALUTAZIONI</t>
  </si>
  <si>
    <t>VARIAZIONI RIMANENZE MATERIE PRIME ECC</t>
  </si>
  <si>
    <t>ONERI DIVERSI DI GESTIONE</t>
  </si>
  <si>
    <t>Costi indeducibili</t>
  </si>
  <si>
    <t>Spese di rappresentanza e omaggi</t>
  </si>
  <si>
    <t>Iva pro rata</t>
  </si>
  <si>
    <t>Imposta di registro</t>
  </si>
  <si>
    <t>Rimanenze iniziali</t>
  </si>
  <si>
    <t>Tassa sui rifiuti</t>
  </si>
  <si>
    <t>Arrotondamenti passivi</t>
  </si>
  <si>
    <t>Interessi passivi su mutui</t>
  </si>
  <si>
    <t>Spese diverse bancarie</t>
  </si>
  <si>
    <t>Sanzioni e multe indeducibili</t>
  </si>
  <si>
    <t>Diritti camerali CCIAA</t>
  </si>
  <si>
    <t>Contributi Anac gare appalto</t>
  </si>
  <si>
    <t>ONERI STRAORDINARI</t>
  </si>
  <si>
    <t>Sopravvenienze passive</t>
  </si>
  <si>
    <t>IMPOSTE SUL REDDITO DI ESERCIZIO</t>
  </si>
  <si>
    <t>IRAP</t>
  </si>
  <si>
    <t>IRES</t>
  </si>
  <si>
    <t>TOTALE</t>
  </si>
  <si>
    <t>RISULTATO ECONOMICO:</t>
  </si>
  <si>
    <t>A.S.P.</t>
  </si>
  <si>
    <t>S.R.L.</t>
  </si>
  <si>
    <t>Spacchettamento Amministrazione</t>
  </si>
  <si>
    <t>di cui costi del personale Euro …………………….</t>
  </si>
  <si>
    <t>PALAZZO RICCI</t>
  </si>
  <si>
    <t>RIEPILOGO RIABILITAZIONE</t>
  </si>
  <si>
    <t>VIA CONCHIGLIA - ALLOGGIO ADULTI IN DIFFICOLTA'</t>
  </si>
  <si>
    <t>ANZIANI</t>
  </si>
  <si>
    <t>NIDI</t>
  </si>
  <si>
    <t>RESIDENZIALE + AMBULATORI</t>
  </si>
  <si>
    <t>ACCOGLIENZA</t>
  </si>
  <si>
    <t>Costi contabilizzati</t>
  </si>
  <si>
    <t>Bilancio</t>
  </si>
  <si>
    <t>Amm.to immobilizzazioni immateriali</t>
  </si>
  <si>
    <t>RIEPILOGO ACCOGLIENZA</t>
  </si>
  <si>
    <t>Altri</t>
  </si>
  <si>
    <t xml:space="preserve">Periodo di competenza dal 01/01/2020 al 31/12/2020 </t>
  </si>
  <si>
    <t>AMM.</t>
  </si>
  <si>
    <t>Beni amm.li costo unitario &lt; € 516,46</t>
  </si>
  <si>
    <t>Ricavi per Contributo Regione Marche Gestione CO.</t>
  </si>
  <si>
    <t>Indennità conseguita a titolo di risarcimento</t>
  </si>
  <si>
    <t>Contributi Covid-19 non imponibili</t>
  </si>
  <si>
    <t>Recupero imposta di bollo virtuale</t>
  </si>
  <si>
    <t>Addebito costi personale distaccato</t>
  </si>
  <si>
    <t>Compensi agli amministratori</t>
  </si>
  <si>
    <t>Contributo in c/esercizio</t>
  </si>
  <si>
    <t>Interessi attivi su depositi bancari e postali</t>
  </si>
  <si>
    <t>VARIAZIONE DELLE RIMANENZE</t>
  </si>
  <si>
    <t>Variazione delle rimanenze materiali di consumo</t>
  </si>
  <si>
    <t>Valori bollati</t>
  </si>
  <si>
    <t>Gestione globale dei servizi alla persona</t>
  </si>
  <si>
    <t>Noleggio attrezzature</t>
  </si>
  <si>
    <t>Noleggio cellulari</t>
  </si>
  <si>
    <t>Servizio Civile</t>
  </si>
  <si>
    <t>Amm.to fabbricati e materiali</t>
  </si>
  <si>
    <t>Accantonamento a fondo per rischi vari</t>
  </si>
  <si>
    <t>Svalutazione crediti</t>
  </si>
  <si>
    <t>Imposta bollo virtuale fatture PA</t>
  </si>
  <si>
    <t>Tasse vidimazione libri sociali</t>
  </si>
  <si>
    <t>Altri costi deducibili</t>
  </si>
  <si>
    <t>Altri costi indeducibili</t>
  </si>
  <si>
    <t>I.M.U.</t>
  </si>
  <si>
    <t>Imposta di bollo assolta in modo virtuale</t>
  </si>
  <si>
    <t>Contributi AVCP</t>
  </si>
  <si>
    <t>Imposte e tasse varie</t>
  </si>
  <si>
    <t>NIDO D'INFANZIA "LA LUMACHINA"</t>
  </si>
  <si>
    <t>NIDO D'INFANZIA "IL GRILLO PARLANTE"</t>
  </si>
  <si>
    <t>NIDO D'INFAZIA "IL PESCIOLINO D'ORO"</t>
  </si>
  <si>
    <t>NIDO D'INFAZIA "ILCAVALLUCCIO MARINO"</t>
  </si>
  <si>
    <t>AMBULATORIO CIVITANOVA MARCHE</t>
  </si>
  <si>
    <t>AMBULATORIO MORROVALLE</t>
  </si>
  <si>
    <t>AMBULATORIO MONTE SAN GIUSTO</t>
  </si>
  <si>
    <t>ATTIVITA' DOMICILIARI E SET</t>
  </si>
  <si>
    <t>COMUNITA' ALLOGGIO "SAN SILVESTRO" E CENTRO PER LA FAMIGLIA</t>
  </si>
  <si>
    <t>RIEPILOGO SERVIZI EROGATI A MINORI</t>
  </si>
  <si>
    <t>di cui costi del personale Euro 152.694,00</t>
  </si>
  <si>
    <t>di cui costi del personale Euro 219.752,00</t>
  </si>
  <si>
    <t>di cui costi del personale Euro  358.715,00</t>
  </si>
  <si>
    <t>di cui costi del personale Euro 0,00</t>
  </si>
  <si>
    <t>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</si>
</sst>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_-* #,##0.00_-;\-* #,##0.00_-;_-* \-??_-;_-@_-"/>
  </numFmts>
  <fonts count="2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8"/>
      <color rgb="FFFF0000"/>
      <name val="Arial"/>
      <family val="2"/>
      <charset val="1"/>
    </font>
    <font>
      <b/>
      <sz val="18"/>
      <color rgb="FF0066FF"/>
      <name val="Arial"/>
      <family val="2"/>
      <charset val="1"/>
    </font>
    <font>
      <b/>
      <sz val="18"/>
      <name val="Arial"/>
      <family val="2"/>
      <charset val="1"/>
    </font>
    <font>
      <b/>
      <sz val="14"/>
      <name val="Arial"/>
      <family val="2"/>
      <charset val="1"/>
    </font>
    <font>
      <b/>
      <sz val="13"/>
      <name val="Arial"/>
      <family val="2"/>
      <charset val="1"/>
    </font>
    <font>
      <sz val="13"/>
      <color rgb="FF000000"/>
      <name val="Calibri"/>
      <family val="2"/>
      <charset val="1"/>
    </font>
    <font>
      <b/>
      <sz val="12"/>
      <name val="Arial"/>
      <family val="2"/>
      <charset val="1"/>
    </font>
    <font>
      <b/>
      <sz val="10"/>
      <color rgb="FF00206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2"/>
      <name val="Arial"/>
      <family val="2"/>
    </font>
    <font>
      <sz val="16"/>
      <name val="Arial"/>
      <family val="2"/>
      <charset val="1"/>
    </font>
    <font>
      <sz val="13"/>
      <color rgb="FFFF0000"/>
      <name val="Calibri"/>
      <family val="2"/>
      <charset val="1"/>
    </font>
    <font>
      <b/>
      <sz val="13"/>
      <color rgb="FF000000"/>
      <name val="Calibri"/>
      <family val="2"/>
    </font>
    <font>
      <sz val="13"/>
      <color rgb="FFFF0000"/>
      <name val="Calibri"/>
      <family val="2"/>
    </font>
    <font>
      <b/>
      <sz val="13"/>
      <color rgb="FFFF0000"/>
      <name val="Calibri"/>
      <family val="2"/>
    </font>
    <font>
      <sz val="13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99"/>
        <bgColor rgb="FFFFFFCC"/>
      </patternFill>
    </fill>
    <fill>
      <patternFill patternType="solid">
        <fgColor rgb="FF66FF99"/>
        <bgColor rgb="FFCCFFCC"/>
      </patternFill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165" fontId="9" fillId="0" borderId="0" applyBorder="0" applyProtection="0"/>
  </cellStyleXfs>
  <cellXfs count="135">
    <xf numFmtId="0" fontId="0" fillId="0" borderId="0" xfId="0"/>
    <xf numFmtId="4" fontId="0" fillId="0" borderId="0" xfId="0" applyNumberFormat="1"/>
    <xf numFmtId="0" fontId="0" fillId="0" borderId="0" xfId="0" applyFill="1"/>
    <xf numFmtId="4" fontId="0" fillId="0" borderId="0" xfId="0" applyNumberFormat="1" applyFill="1"/>
    <xf numFmtId="0" fontId="1" fillId="0" borderId="0" xfId="0" applyFont="1" applyFill="1" applyAlignment="1">
      <alignment horizontal="right"/>
    </xf>
    <xf numFmtId="4" fontId="1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4" fontId="3" fillId="0" borderId="0" xfId="0" applyNumberFormat="1" applyFont="1" applyFill="1"/>
    <xf numFmtId="0" fontId="6" fillId="0" borderId="0" xfId="0" applyFont="1" applyFill="1"/>
    <xf numFmtId="4" fontId="6" fillId="0" borderId="0" xfId="0" applyNumberFormat="1" applyFont="1" applyFill="1"/>
    <xf numFmtId="4" fontId="0" fillId="0" borderId="1" xfId="0" applyNumberFormat="1" applyBorder="1"/>
    <xf numFmtId="0" fontId="7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9" xfId="0" applyFont="1" applyBorder="1"/>
    <xf numFmtId="0" fontId="9" fillId="0" borderId="0" xfId="1"/>
    <xf numFmtId="0" fontId="9" fillId="0" borderId="0" xfId="1" applyFont="1" applyBorder="1"/>
    <xf numFmtId="164" fontId="16" fillId="0" borderId="0" xfId="1" applyNumberFormat="1" applyFont="1" applyBorder="1"/>
    <xf numFmtId="4" fontId="9" fillId="0" borderId="0" xfId="1" applyNumberFormat="1" applyFont="1" applyBorder="1"/>
    <xf numFmtId="0" fontId="17" fillId="0" borderId="0" xfId="1" applyFont="1" applyBorder="1" applyAlignment="1">
      <alignment horizontal="center"/>
    </xf>
    <xf numFmtId="4" fontId="9" fillId="0" borderId="0" xfId="1" applyNumberFormat="1" applyBorder="1"/>
    <xf numFmtId="164" fontId="9" fillId="0" borderId="0" xfId="1" applyNumberFormat="1" applyFont="1" applyBorder="1"/>
    <xf numFmtId="165" fontId="9" fillId="0" borderId="0" xfId="2" applyFont="1" applyBorder="1" applyAlignment="1" applyProtection="1"/>
    <xf numFmtId="4" fontId="19" fillId="0" borderId="0" xfId="1" applyNumberFormat="1" applyFont="1" applyBorder="1"/>
    <xf numFmtId="0" fontId="9" fillId="0" borderId="0" xfId="1" applyFont="1" applyBorder="1" applyAlignment="1">
      <alignment horizontal="right"/>
    </xf>
    <xf numFmtId="4" fontId="20" fillId="0" borderId="0" xfId="1" applyNumberFormat="1" applyFont="1" applyBorder="1" applyAlignment="1"/>
    <xf numFmtId="0" fontId="20" fillId="0" borderId="0" xfId="1" applyFont="1" applyBorder="1"/>
    <xf numFmtId="0" fontId="21" fillId="0" borderId="0" xfId="1" applyFont="1" applyBorder="1"/>
    <xf numFmtId="4" fontId="14" fillId="0" borderId="14" xfId="1" applyNumberFormat="1" applyFont="1" applyBorder="1"/>
    <xf numFmtId="4" fontId="9" fillId="0" borderId="0" xfId="1" applyNumberFormat="1"/>
    <xf numFmtId="4" fontId="17" fillId="0" borderId="0" xfId="1" applyNumberFormat="1" applyFont="1" applyBorder="1" applyAlignment="1">
      <alignment horizontal="center"/>
    </xf>
    <xf numFmtId="4" fontId="18" fillId="0" borderId="0" xfId="1" applyNumberFormat="1" applyFont="1" applyBorder="1"/>
    <xf numFmtId="0" fontId="22" fillId="0" borderId="0" xfId="0" applyFont="1" applyBorder="1"/>
    <xf numFmtId="0" fontId="0" fillId="0" borderId="0" xfId="0" applyFont="1" applyBorder="1"/>
    <xf numFmtId="0" fontId="14" fillId="0" borderId="7" xfId="0" applyFont="1" applyBorder="1" applyAlignment="1">
      <alignment horizontal="center"/>
    </xf>
    <xf numFmtId="4" fontId="14" fillId="0" borderId="7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0" fontId="15" fillId="0" borderId="8" xfId="0" applyFont="1" applyBorder="1"/>
    <xf numFmtId="4" fontId="15" fillId="0" borderId="8" xfId="0" applyNumberFormat="1" applyFont="1" applyBorder="1"/>
    <xf numFmtId="4" fontId="15" fillId="0" borderId="9" xfId="0" applyNumberFormat="1" applyFont="1" applyBorder="1"/>
    <xf numFmtId="4" fontId="14" fillId="0" borderId="15" xfId="0" applyNumberFormat="1" applyFont="1" applyBorder="1"/>
    <xf numFmtId="4" fontId="0" fillId="0" borderId="0" xfId="0" applyNumberFormat="1" applyFont="1" applyBorder="1"/>
    <xf numFmtId="0" fontId="13" fillId="0" borderId="10" xfId="0" applyFont="1" applyBorder="1"/>
    <xf numFmtId="4" fontId="13" fillId="0" borderId="11" xfId="0" applyNumberFormat="1" applyFont="1" applyBorder="1"/>
    <xf numFmtId="164" fontId="15" fillId="0" borderId="8" xfId="0" applyNumberFormat="1" applyFont="1" applyBorder="1"/>
    <xf numFmtId="164" fontId="16" fillId="0" borderId="0" xfId="0" applyNumberFormat="1" applyFont="1" applyBorder="1"/>
    <xf numFmtId="0" fontId="0" fillId="0" borderId="0" xfId="0" applyFont="1" applyBorder="1" applyAlignment="1"/>
    <xf numFmtId="4" fontId="18" fillId="0" borderId="1" xfId="1" applyNumberFormat="1" applyFont="1" applyBorder="1"/>
    <xf numFmtId="0" fontId="3" fillId="0" borderId="0" xfId="0" applyFont="1" applyFill="1" applyBorder="1"/>
    <xf numFmtId="4" fontId="0" fillId="0" borderId="0" xfId="0" applyNumberFormat="1" applyBorder="1"/>
    <xf numFmtId="4" fontId="8" fillId="0" borderId="0" xfId="0" applyNumberFormat="1" applyFont="1" applyAlignment="1">
      <alignment horizontal="center"/>
    </xf>
    <xf numFmtId="2" fontId="15" fillId="0" borderId="8" xfId="0" applyNumberFormat="1" applyFont="1" applyBorder="1"/>
    <xf numFmtId="2" fontId="15" fillId="0" borderId="9" xfId="0" applyNumberFormat="1" applyFont="1" applyBorder="1"/>
    <xf numFmtId="0" fontId="13" fillId="0" borderId="11" xfId="0" applyFont="1" applyBorder="1"/>
    <xf numFmtId="0" fontId="13" fillId="0" borderId="12" xfId="0" applyFont="1" applyBorder="1"/>
    <xf numFmtId="164" fontId="16" fillId="4" borderId="13" xfId="0" applyNumberFormat="1" applyFont="1" applyFill="1" applyBorder="1"/>
    <xf numFmtId="0" fontId="3" fillId="5" borderId="0" xfId="0" applyFont="1" applyFill="1"/>
    <xf numFmtId="4" fontId="14" fillId="5" borderId="14" xfId="1" applyNumberFormat="1" applyFont="1" applyFill="1" applyBorder="1"/>
    <xf numFmtId="0" fontId="3" fillId="6" borderId="0" xfId="0" applyFont="1" applyFill="1"/>
    <xf numFmtId="4" fontId="14" fillId="6" borderId="14" xfId="1" applyNumberFormat="1" applyFont="1" applyFill="1" applyBorder="1"/>
    <xf numFmtId="4" fontId="15" fillId="6" borderId="8" xfId="0" applyNumberFormat="1" applyFont="1" applyFill="1" applyBorder="1"/>
    <xf numFmtId="4" fontId="15" fillId="5" borderId="8" xfId="0" applyNumberFormat="1" applyFont="1" applyFill="1" applyBorder="1"/>
    <xf numFmtId="2" fontId="15" fillId="6" borderId="8" xfId="0" applyNumberFormat="1" applyFont="1" applyFill="1" applyBorder="1"/>
    <xf numFmtId="4" fontId="15" fillId="6" borderId="9" xfId="0" applyNumberFormat="1" applyFont="1" applyFill="1" applyBorder="1"/>
    <xf numFmtId="0" fontId="3" fillId="7" borderId="0" xfId="0" applyFont="1" applyFill="1"/>
    <xf numFmtId="4" fontId="15" fillId="7" borderId="8" xfId="0" applyNumberFormat="1" applyFont="1" applyFill="1" applyBorder="1"/>
    <xf numFmtId="2" fontId="15" fillId="7" borderId="8" xfId="0" applyNumberFormat="1" applyFont="1" applyFill="1" applyBorder="1"/>
    <xf numFmtId="164" fontId="0" fillId="0" borderId="0" xfId="0" applyNumberFormat="1"/>
    <xf numFmtId="0" fontId="0" fillId="0" borderId="0" xfId="0" applyFont="1" applyFill="1" applyBorder="1"/>
    <xf numFmtId="4" fontId="0" fillId="0" borderId="0" xfId="0" applyNumberFormat="1" applyFont="1" applyFill="1" applyBorder="1"/>
    <xf numFmtId="4" fontId="0" fillId="0" borderId="1" xfId="0" applyNumberFormat="1" applyFont="1" applyFill="1" applyBorder="1"/>
    <xf numFmtId="164" fontId="0" fillId="0" borderId="0" xfId="0" applyNumberFormat="1" applyFont="1" applyFill="1" applyBorder="1"/>
    <xf numFmtId="4" fontId="0" fillId="0" borderId="0" xfId="0" applyNumberFormat="1" applyFont="1" applyFill="1" applyBorder="1" applyAlignment="1">
      <alignment horizontal="left"/>
    </xf>
    <xf numFmtId="0" fontId="0" fillId="0" borderId="1" xfId="0" applyBorder="1"/>
    <xf numFmtId="4" fontId="0" fillId="0" borderId="0" xfId="0" applyNumberFormat="1" applyFont="1" applyBorder="1" applyAlignment="1"/>
    <xf numFmtId="0" fontId="14" fillId="0" borderId="3" xfId="0" applyFont="1" applyFill="1" applyBorder="1" applyAlignment="1">
      <alignment horizontal="center"/>
    </xf>
    <xf numFmtId="4" fontId="15" fillId="0" borderId="8" xfId="0" applyNumberFormat="1" applyFont="1" applyFill="1" applyBorder="1"/>
    <xf numFmtId="0" fontId="23" fillId="0" borderId="8" xfId="0" applyFont="1" applyBorder="1"/>
    <xf numFmtId="2" fontId="15" fillId="0" borderId="8" xfId="0" applyNumberFormat="1" applyFont="1" applyFill="1" applyBorder="1"/>
    <xf numFmtId="0" fontId="24" fillId="0" borderId="8" xfId="0" applyFont="1" applyBorder="1" applyAlignment="1">
      <alignment horizontal="center"/>
    </xf>
    <xf numFmtId="0" fontId="24" fillId="0" borderId="8" xfId="0" applyFont="1" applyBorder="1" applyAlignment="1">
      <alignment horizontal="center" vertical="center"/>
    </xf>
    <xf numFmtId="0" fontId="25" fillId="0" borderId="8" xfId="0" applyFont="1" applyBorder="1"/>
    <xf numFmtId="0" fontId="26" fillId="0" borderId="8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/>
    </xf>
    <xf numFmtId="0" fontId="25" fillId="0" borderId="8" xfId="0" applyFont="1" applyBorder="1" applyAlignment="1">
      <alignment horizontal="left"/>
    </xf>
    <xf numFmtId="0" fontId="14" fillId="0" borderId="16" xfId="0" applyFont="1" applyBorder="1" applyAlignment="1"/>
    <xf numFmtId="164" fontId="14" fillId="0" borderId="17" xfId="0" applyNumberFormat="1" applyFont="1" applyBorder="1"/>
    <xf numFmtId="164" fontId="14" fillId="0" borderId="18" xfId="0" applyNumberFormat="1" applyFont="1" applyBorder="1"/>
    <xf numFmtId="4" fontId="15" fillId="0" borderId="9" xfId="0" applyNumberFormat="1" applyFont="1" applyFill="1" applyBorder="1"/>
    <xf numFmtId="0" fontId="25" fillId="0" borderId="9" xfId="0" applyFont="1" applyBorder="1" applyAlignment="1">
      <alignment horizontal="left"/>
    </xf>
    <xf numFmtId="0" fontId="14" fillId="0" borderId="7" xfId="0" applyFont="1" applyBorder="1" applyAlignment="1"/>
    <xf numFmtId="4" fontId="14" fillId="0" borderId="7" xfId="0" applyNumberFormat="1" applyFont="1" applyBorder="1"/>
    <xf numFmtId="2" fontId="15" fillId="0" borderId="9" xfId="0" applyNumberFormat="1" applyFont="1" applyFill="1" applyBorder="1"/>
    <xf numFmtId="4" fontId="0" fillId="0" borderId="1" xfId="0" applyNumberFormat="1" applyFont="1" applyBorder="1"/>
    <xf numFmtId="0" fontId="14" fillId="0" borderId="0" xfId="0" applyFont="1" applyBorder="1" applyAlignment="1"/>
    <xf numFmtId="164" fontId="14" fillId="0" borderId="0" xfId="0" applyNumberFormat="1" applyFont="1" applyBorder="1"/>
    <xf numFmtId="2" fontId="27" fillId="0" borderId="8" xfId="0" applyNumberFormat="1" applyFont="1" applyBorder="1"/>
    <xf numFmtId="2" fontId="27" fillId="0" borderId="8" xfId="0" applyNumberFormat="1" applyFont="1" applyFill="1" applyBorder="1"/>
    <xf numFmtId="0" fontId="27" fillId="0" borderId="8" xfId="0" applyFont="1" applyBorder="1"/>
    <xf numFmtId="0" fontId="13" fillId="0" borderId="0" xfId="0" applyFont="1" applyFill="1" applyBorder="1"/>
    <xf numFmtId="164" fontId="16" fillId="0" borderId="0" xfId="0" applyNumberFormat="1" applyFont="1" applyFill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ill="1" applyBorder="1"/>
    <xf numFmtId="2" fontId="14" fillId="0" borderId="3" xfId="0" applyNumberFormat="1" applyFont="1" applyBorder="1" applyAlignment="1">
      <alignment horizontal="center"/>
    </xf>
    <xf numFmtId="4" fontId="13" fillId="0" borderId="0" xfId="0" applyNumberFormat="1" applyFont="1" applyFill="1" applyBorder="1"/>
    <xf numFmtId="0" fontId="3" fillId="8" borderId="0" xfId="0" applyFont="1" applyFill="1"/>
    <xf numFmtId="0" fontId="3" fillId="9" borderId="0" xfId="0" applyFont="1" applyFill="1"/>
    <xf numFmtId="0" fontId="3" fillId="10" borderId="0" xfId="0" applyFont="1" applyFill="1"/>
    <xf numFmtId="0" fontId="3" fillId="11" borderId="0" xfId="0" applyFont="1" applyFill="1" applyBorder="1"/>
    <xf numFmtId="0" fontId="0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14" fillId="0" borderId="19" xfId="0" applyFont="1" applyBorder="1" applyAlignment="1">
      <alignment horizontal="center"/>
    </xf>
    <xf numFmtId="4" fontId="14" fillId="0" borderId="7" xfId="0" applyNumberFormat="1" applyFont="1" applyBorder="1" applyAlignment="1">
      <alignment horizontal="right"/>
    </xf>
    <xf numFmtId="164" fontId="14" fillId="0" borderId="7" xfId="0" applyNumberFormat="1" applyFont="1" applyBorder="1" applyAlignment="1">
      <alignment horizontal="right"/>
    </xf>
    <xf numFmtId="164" fontId="15" fillId="0" borderId="9" xfId="0" applyNumberFormat="1" applyFont="1" applyBorder="1"/>
    <xf numFmtId="164" fontId="15" fillId="8" borderId="8" xfId="0" applyNumberFormat="1" applyFont="1" applyFill="1" applyBorder="1"/>
    <xf numFmtId="164" fontId="15" fillId="9" borderId="8" xfId="0" applyNumberFormat="1" applyFont="1" applyFill="1" applyBorder="1"/>
    <xf numFmtId="164" fontId="15" fillId="10" borderId="8" xfId="0" applyNumberFormat="1" applyFont="1" applyFill="1" applyBorder="1"/>
    <xf numFmtId="164" fontId="15" fillId="11" borderId="8" xfId="0" applyNumberFormat="1" applyFont="1" applyFill="1" applyBorder="1"/>
    <xf numFmtId="164" fontId="14" fillId="0" borderId="7" xfId="0" applyNumberFormat="1" applyFont="1" applyBorder="1"/>
    <xf numFmtId="0" fontId="15" fillId="0" borderId="0" xfId="0" applyFont="1" applyBorder="1"/>
    <xf numFmtId="2" fontId="0" fillId="0" borderId="0" xfId="0" applyNumberFormat="1"/>
    <xf numFmtId="4" fontId="1" fillId="0" borderId="0" xfId="0" applyNumberFormat="1" applyFont="1" applyFill="1" applyAlignment="1">
      <alignment vertical="top"/>
    </xf>
    <xf numFmtId="0" fontId="1" fillId="0" borderId="0" xfId="0" applyFont="1" applyFill="1" applyAlignment="1">
      <alignment horizontal="right" vertical="top"/>
    </xf>
  </cellXfs>
  <cellStyles count="3">
    <cellStyle name="Migliaia 2" xfId="2"/>
    <cellStyle name="Normale" xfId="0" builtinId="0"/>
    <cellStyle name="Normale 2" xfId="1"/>
  </cellStyles>
  <dxfs count="0"/>
  <tableStyles count="0" defaultTableStyle="TableStyleMedium2" defaultPivotStyle="PivotStyleLight16"/>
  <colors>
    <mruColors>
      <color rgb="FFFFFF99"/>
      <color rgb="FFCCFFFF"/>
      <color rgb="FFCCFF99"/>
      <color rgb="FF00FF00"/>
      <color rgb="FF00FFFF"/>
      <color rgb="FFFF99FF"/>
      <color rgb="FFFFCCFF"/>
      <color rgb="FF7DF3AD"/>
      <color rgb="FFCC330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 sz="1800" b="1" i="0" u="none" strike="noStrike" baseline="0">
                <a:effectLst/>
              </a:rPr>
              <a:t>Struttura Polifunzionale "Villa Letizia"</a:t>
            </a:r>
            <a:r>
              <a:rPr lang="it-IT" sz="1800" b="1" i="0" u="none" strike="noStrike" baseline="0"/>
              <a:t> </a:t>
            </a:r>
            <a:endParaRPr lang="it-IT"/>
          </a:p>
        </c:rich>
      </c:tx>
      <c:layout>
        <c:manualLayout>
          <c:xMode val="edge"/>
          <c:yMode val="edge"/>
          <c:x val="7.0536500010669384E-2"/>
          <c:y val="0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15F-4C99-B3F6-9FC25D01D20F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3-615F-4C99-B3F6-9FC25D01D20F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Entrate</a:t>
                    </a:r>
                  </a:p>
                  <a:p>
                    <a:r>
                      <a:rPr lang="en-US"/>
                      <a:t>1.734.630,00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15F-4C99-B3F6-9FC25D01D20F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Uscite</a:t>
                    </a:r>
                  </a:p>
                  <a:p>
                    <a:r>
                      <a:rPr lang="en-US"/>
                      <a:t>1.704.014,00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15F-4C99-B3F6-9FC25D01D20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(Anziani!$B$8,Anziani!$B$17)</c:f>
              <c:numCache>
                <c:formatCode>#,##0.00</c:formatCode>
                <c:ptCount val="2"/>
                <c:pt idx="0">
                  <c:v>1734630</c:v>
                </c:pt>
                <c:pt idx="1">
                  <c:v>1704013.9974000005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5F-4C99-B3F6-9FC25D01D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611363328"/>
        <c:axId val="616463680"/>
      </c:barChart>
      <c:catAx>
        <c:axId val="611363328"/>
        <c:scaling>
          <c:orientation val="minMax"/>
        </c:scaling>
        <c:delete val="1"/>
        <c:axPos val="b"/>
        <c:numFmt formatCode="#,##0.00" sourceLinked="1"/>
        <c:majorTickMark val="none"/>
        <c:minorTickMark val="none"/>
        <c:tickLblPos val="nextTo"/>
        <c:crossAx val="616463680"/>
        <c:crosses val="autoZero"/>
        <c:auto val="1"/>
        <c:lblAlgn val="ctr"/>
        <c:lblOffset val="100"/>
        <c:noMultiLvlLbl val="0"/>
      </c:catAx>
      <c:valAx>
        <c:axId val="616463680"/>
        <c:scaling>
          <c:orientation val="minMax"/>
          <c:min val="1000000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crossAx val="6113633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 sz="1800" b="1" i="0" u="none" strike="noStrike" baseline="0">
                <a:effectLst/>
              </a:rPr>
              <a:t>Nidi d'infanzia</a:t>
            </a:r>
            <a:r>
              <a:rPr lang="it-IT" sz="1800" b="1" i="0" u="none" strike="noStrike" baseline="0"/>
              <a:t> </a:t>
            </a:r>
            <a:endParaRPr lang="it-IT"/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5EBB-4312-B071-1C1CF5E57C89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3-5EBB-4312-B071-1C1CF5E57C89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Entrate</a:t>
                    </a:r>
                  </a:p>
                  <a:p>
                    <a:r>
                      <a:rPr lang="en-US"/>
                      <a:t>973.359,00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EBB-4312-B071-1C1CF5E57C89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Uscite</a:t>
                    </a:r>
                  </a:p>
                  <a:p>
                    <a:r>
                      <a:rPr lang="en-US"/>
                      <a:t>941.828,00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EBB-4312-B071-1C1CF5E57C8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(Nidi!$B$7,Nidi!$B$16)</c:f>
              <c:numCache>
                <c:formatCode>#,##0.00</c:formatCode>
                <c:ptCount val="2"/>
                <c:pt idx="0">
                  <c:v>973359</c:v>
                </c:pt>
                <c:pt idx="1">
                  <c:v>941827.99799999991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BB-4312-B071-1C1CF5E57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611361280"/>
        <c:axId val="642020416"/>
      </c:barChart>
      <c:catAx>
        <c:axId val="611361280"/>
        <c:scaling>
          <c:orientation val="minMax"/>
        </c:scaling>
        <c:delete val="1"/>
        <c:axPos val="b"/>
        <c:numFmt formatCode="#,##0.00" sourceLinked="1"/>
        <c:majorTickMark val="none"/>
        <c:minorTickMark val="none"/>
        <c:tickLblPos val="nextTo"/>
        <c:crossAx val="642020416"/>
        <c:crosses val="autoZero"/>
        <c:auto val="1"/>
        <c:lblAlgn val="ctr"/>
        <c:lblOffset val="100"/>
        <c:noMultiLvlLbl val="0"/>
      </c:catAx>
      <c:valAx>
        <c:axId val="642020416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crossAx val="6113612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u="none" strike="noStrike" baseline="0">
                <a:effectLst/>
              </a:rPr>
              <a:t>Riabilitazione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C0DD-4CE1-88E9-B9C6439BCC4B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3-C0DD-4CE1-88E9-B9C6439BCC4B}"/>
              </c:ext>
            </c:extLst>
          </c:dPt>
          <c:dLbls>
            <c:dLbl>
              <c:idx val="0"/>
              <c:layout>
                <c:manualLayout>
                  <c:x val="0"/>
                  <c:y val="-1.09739368998628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Entrate</a:t>
                    </a:r>
                  </a:p>
                  <a:p>
                    <a:r>
                      <a:rPr lang="en-US"/>
                      <a:t>3.125.1308,00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0DD-4CE1-88E9-B9C6439BCC4B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Uscite</a:t>
                    </a:r>
                  </a:p>
                  <a:p>
                    <a:r>
                      <a:rPr lang="en-US"/>
                      <a:t>2.912.881,00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0DD-4CE1-88E9-B9C6439BCC4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(Riab!$B$9,Riab!$B$18)</c:f>
              <c:numCache>
                <c:formatCode>#,##0.00</c:formatCode>
                <c:ptCount val="2"/>
                <c:pt idx="0">
                  <c:v>3125130</c:v>
                </c:pt>
                <c:pt idx="1">
                  <c:v>2912881.0023999996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0DD-4CE1-88E9-B9C6439BC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617280000"/>
        <c:axId val="642022720"/>
      </c:barChart>
      <c:catAx>
        <c:axId val="617280000"/>
        <c:scaling>
          <c:orientation val="minMax"/>
        </c:scaling>
        <c:delete val="1"/>
        <c:axPos val="b"/>
        <c:numFmt formatCode="#,##0.00" sourceLinked="1"/>
        <c:majorTickMark val="none"/>
        <c:minorTickMark val="none"/>
        <c:tickLblPos val="nextTo"/>
        <c:crossAx val="642022720"/>
        <c:crosses val="autoZero"/>
        <c:auto val="1"/>
        <c:lblAlgn val="ctr"/>
        <c:lblOffset val="100"/>
        <c:noMultiLvlLbl val="0"/>
      </c:catAx>
      <c:valAx>
        <c:axId val="642022720"/>
        <c:scaling>
          <c:orientation val="minMax"/>
          <c:min val="1000000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crossAx val="617280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 sz="1800" b="1" i="0" u="none" strike="noStrike" baseline="0">
                <a:effectLst/>
              </a:rPr>
              <a:t>Casa e Comunità Alloggio</a:t>
            </a:r>
            <a:r>
              <a:rPr lang="it-IT" sz="1800" b="1" i="0" u="none" strike="noStrike" baseline="0"/>
              <a:t> </a:t>
            </a:r>
            <a:endParaRPr lang="it-IT"/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1118-40BD-97F0-47068CF2AA68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3-1118-40BD-97F0-47068CF2AA68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Entrate</a:t>
                    </a:r>
                  </a:p>
                  <a:p>
                    <a:r>
                      <a:rPr lang="en-US"/>
                      <a:t>50.751,00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118-40BD-97F0-47068CF2AA68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Uscite</a:t>
                    </a:r>
                  </a:p>
                  <a:p>
                    <a:r>
                      <a:rPr lang="en-US"/>
                      <a:t>49.735,00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118-40BD-97F0-47068CF2AA6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(Accoglienza!$B$7,Accoglienza!$B$16)</c:f>
              <c:numCache>
                <c:formatCode>#,##0.00</c:formatCode>
                <c:ptCount val="2"/>
                <c:pt idx="0">
                  <c:v>50751</c:v>
                </c:pt>
                <c:pt idx="1">
                  <c:v>49735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18-40BD-97F0-47068CF2A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611361280"/>
        <c:axId val="642020416"/>
      </c:barChart>
      <c:catAx>
        <c:axId val="611361280"/>
        <c:scaling>
          <c:orientation val="minMax"/>
        </c:scaling>
        <c:delete val="1"/>
        <c:axPos val="b"/>
        <c:numFmt formatCode="#,##0.00" sourceLinked="1"/>
        <c:majorTickMark val="none"/>
        <c:minorTickMark val="none"/>
        <c:tickLblPos val="nextTo"/>
        <c:crossAx val="642020416"/>
        <c:crosses val="autoZero"/>
        <c:auto val="1"/>
        <c:lblAlgn val="ctr"/>
        <c:lblOffset val="100"/>
        <c:noMultiLvlLbl val="0"/>
      </c:catAx>
      <c:valAx>
        <c:axId val="642020416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crossAx val="6113612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chart" Target="../charts/chart3.xml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6.pn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6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1066800</xdr:colOff>
      <xdr:row>18</xdr:row>
      <xdr:rowOff>9525</xdr:rowOff>
    </xdr:from>
    <xdr:to>
      <xdr:col>5</xdr:col>
      <xdr:colOff>514350</xdr:colOff>
      <xdr:row>29</xdr:row>
      <xdr:rowOff>114300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219075</xdr:colOff>
      <xdr:row>4</xdr:row>
      <xdr:rowOff>142875</xdr:rowOff>
    </xdr:from>
    <xdr:to>
      <xdr:col>5</xdr:col>
      <xdr:colOff>200025</xdr:colOff>
      <xdr:row>13</xdr:row>
      <xdr:rowOff>119518</xdr:rowOff>
    </xdr:to>
    <xdr:pic>
      <xdr:nvPicPr>
        <xdr:cNvPr id="8" name="Immagin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10175" y="1238250"/>
          <a:ext cx="1857375" cy="17959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1381125</xdr:colOff>
      <xdr:row>18</xdr:row>
      <xdr:rowOff>9524</xdr:rowOff>
    </xdr:from>
    <xdr:to>
      <xdr:col>5</xdr:col>
      <xdr:colOff>371475</xdr:colOff>
      <xdr:row>30</xdr:row>
      <xdr:rowOff>38099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183547</xdr:colOff>
      <xdr:row>6</xdr:row>
      <xdr:rowOff>38099</xdr:rowOff>
    </xdr:from>
    <xdr:to>
      <xdr:col>5</xdr:col>
      <xdr:colOff>133351</xdr:colOff>
      <xdr:row>16</xdr:row>
      <xdr:rowOff>42888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74647" y="1533524"/>
          <a:ext cx="1778604" cy="20240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18</xdr:row>
      <xdr:rowOff>161925</xdr:rowOff>
    </xdr:from>
    <xdr:to>
      <xdr:col>3</xdr:col>
      <xdr:colOff>466725</xdr:colOff>
      <xdr:row>30</xdr:row>
      <xdr:rowOff>95249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47626</xdr:colOff>
      <xdr:row>0</xdr:row>
      <xdr:rowOff>0</xdr:rowOff>
    </xdr:from>
    <xdr:to>
      <xdr:col>4</xdr:col>
      <xdr:colOff>104776</xdr:colOff>
      <xdr:row>5</xdr:row>
      <xdr:rowOff>16404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8726" y="0"/>
          <a:ext cx="1276350" cy="1311804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11</xdr:row>
      <xdr:rowOff>123825</xdr:rowOff>
    </xdr:from>
    <xdr:to>
      <xdr:col>4</xdr:col>
      <xdr:colOff>47625</xdr:colOff>
      <xdr:row>18</xdr:row>
      <xdr:rowOff>22139</xdr:rowOff>
    </xdr:to>
    <xdr:pic>
      <xdr:nvPicPr>
        <xdr:cNvPr id="7" name="Immagin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57800" y="2647950"/>
          <a:ext cx="1000125" cy="1279439"/>
        </a:xfrm>
        <a:prstGeom prst="rect">
          <a:avLst/>
        </a:prstGeom>
      </xdr:spPr>
    </xdr:pic>
    <xdr:clientData/>
  </xdr:twoCellAnchor>
  <xdr:twoCellAnchor editAs="oneCell">
    <xdr:from>
      <xdr:col>3</xdr:col>
      <xdr:colOff>588724</xdr:colOff>
      <xdr:row>5</xdr:row>
      <xdr:rowOff>104775</xdr:rowOff>
    </xdr:from>
    <xdr:to>
      <xdr:col>5</xdr:col>
      <xdr:colOff>609472</xdr:colOff>
      <xdr:row>10</xdr:row>
      <xdr:rowOff>228600</xdr:rowOff>
    </xdr:to>
    <xdr:pic>
      <xdr:nvPicPr>
        <xdr:cNvPr id="9" name="Immagine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89424" y="1400175"/>
          <a:ext cx="1239948" cy="11144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5</xdr:col>
      <xdr:colOff>209550</xdr:colOff>
      <xdr:row>13</xdr:row>
      <xdr:rowOff>152400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0125" y="1295400"/>
          <a:ext cx="1428750" cy="15716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17</xdr:row>
      <xdr:rowOff>38101</xdr:rowOff>
    </xdr:from>
    <xdr:to>
      <xdr:col>4</xdr:col>
      <xdr:colOff>390525</xdr:colOff>
      <xdr:row>29</xdr:row>
      <xdr:rowOff>76201</xdr:rowOff>
    </xdr:to>
    <xdr:graphicFrame macro="">
      <xdr:nvGraphicFramePr>
        <xdr:cNvPr id="5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5</xdr:col>
      <xdr:colOff>352425</xdr:colOff>
      <xdr:row>10</xdr:row>
      <xdr:rowOff>38100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10858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2</xdr:col>
      <xdr:colOff>154554</xdr:colOff>
      <xdr:row>17</xdr:row>
      <xdr:rowOff>38101</xdr:rowOff>
    </xdr:from>
    <xdr:to>
      <xdr:col>4</xdr:col>
      <xdr:colOff>161925</xdr:colOff>
      <xdr:row>23</xdr:row>
      <xdr:rowOff>38100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40829" y="3933826"/>
          <a:ext cx="1226571" cy="12287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428625</xdr:colOff>
      <xdr:row>36</xdr:row>
      <xdr:rowOff>92604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86275" y="6753225"/>
          <a:ext cx="1038225" cy="1311804"/>
        </a:xfrm>
        <a:prstGeom prst="rect">
          <a:avLst/>
        </a:prstGeom>
      </xdr:spPr>
    </xdr:pic>
    <xdr:clientData/>
  </xdr:twoCellAnchor>
  <xdr:twoCellAnchor editAs="oneCell">
    <xdr:from>
      <xdr:col>4</xdr:col>
      <xdr:colOff>95251</xdr:colOff>
      <xdr:row>33</xdr:row>
      <xdr:rowOff>1</xdr:rowOff>
    </xdr:from>
    <xdr:to>
      <xdr:col>5</xdr:col>
      <xdr:colOff>333375</xdr:colOff>
      <xdr:row>38</xdr:row>
      <xdr:rowOff>104776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00726" y="7381876"/>
          <a:ext cx="847724" cy="10858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61</xdr:row>
          <xdr:rowOff>142875</xdr:rowOff>
        </xdr:from>
        <xdr:to>
          <xdr:col>6</xdr:col>
          <xdr:colOff>285750</xdr:colOff>
          <xdr:row>73</xdr:row>
          <xdr:rowOff>66675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  <xdr:twoCellAnchor editAs="oneCell">
    <xdr:from>
      <xdr:col>3</xdr:col>
      <xdr:colOff>38100</xdr:colOff>
      <xdr:row>44</xdr:row>
      <xdr:rowOff>76200</xdr:rowOff>
    </xdr:from>
    <xdr:to>
      <xdr:col>5</xdr:col>
      <xdr:colOff>247650</xdr:colOff>
      <xdr:row>52</xdr:row>
      <xdr:rowOff>38100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33975" y="9867900"/>
          <a:ext cx="1428750" cy="15716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76</xdr:row>
          <xdr:rowOff>180975</xdr:rowOff>
        </xdr:from>
        <xdr:to>
          <xdr:col>5</xdr:col>
          <xdr:colOff>561975</xdr:colOff>
          <xdr:row>92</xdr:row>
          <xdr:rowOff>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10858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8</xdr:col>
      <xdr:colOff>154554</xdr:colOff>
      <xdr:row>17</xdr:row>
      <xdr:rowOff>38101</xdr:rowOff>
    </xdr:from>
    <xdr:to>
      <xdr:col>10</xdr:col>
      <xdr:colOff>161925</xdr:colOff>
      <xdr:row>23</xdr:row>
      <xdr:rowOff>38100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40829" y="3933826"/>
          <a:ext cx="1226571" cy="12287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428625</xdr:colOff>
      <xdr:row>33</xdr:row>
      <xdr:rowOff>92604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86275" y="6753225"/>
          <a:ext cx="1038225" cy="1311804"/>
        </a:xfrm>
        <a:prstGeom prst="rect">
          <a:avLst/>
        </a:prstGeom>
      </xdr:spPr>
    </xdr:pic>
    <xdr:clientData/>
  </xdr:twoCellAnchor>
  <xdr:twoCellAnchor editAs="oneCell">
    <xdr:from>
      <xdr:col>4</xdr:col>
      <xdr:colOff>95251</xdr:colOff>
      <xdr:row>30</xdr:row>
      <xdr:rowOff>1</xdr:rowOff>
    </xdr:from>
    <xdr:to>
      <xdr:col>5</xdr:col>
      <xdr:colOff>333375</xdr:colOff>
      <xdr:row>35</xdr:row>
      <xdr:rowOff>104776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00726" y="7381876"/>
          <a:ext cx="847724" cy="108585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37</xdr:row>
      <xdr:rowOff>95250</xdr:rowOff>
    </xdr:from>
    <xdr:to>
      <xdr:col>10</xdr:col>
      <xdr:colOff>361950</xdr:colOff>
      <xdr:row>45</xdr:row>
      <xdr:rowOff>57150</xdr:rowOff>
    </xdr:to>
    <xdr:pic>
      <xdr:nvPicPr>
        <xdr:cNvPr id="7" name="Immagine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77600" y="8877300"/>
          <a:ext cx="1428750" cy="15716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50</xdr:row>
          <xdr:rowOff>19050</xdr:rowOff>
        </xdr:from>
        <xdr:to>
          <xdr:col>6</xdr:col>
          <xdr:colOff>247650</xdr:colOff>
          <xdr:row>61</xdr:row>
          <xdr:rowOff>133350</xdr:rowOff>
        </xdr:to>
        <xdr:sp macro="" textlink="">
          <xdr:nvSpPr>
            <xdr:cNvPr id="6151" name="Object 7" hidden="1">
              <a:extLst>
                <a:ext uri="{63B3BB69-23CF-44E3-9099-C40C66FF867C}">
                  <a14:compatExt spid="_x0000_s6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75</xdr:row>
          <xdr:rowOff>152400</xdr:rowOff>
        </xdr:from>
        <xdr:to>
          <xdr:col>5</xdr:col>
          <xdr:colOff>561975</xdr:colOff>
          <xdr:row>90</xdr:row>
          <xdr:rowOff>161925</xdr:rowOff>
        </xdr:to>
        <xdr:sp macro="" textlink="">
          <xdr:nvSpPr>
            <xdr:cNvPr id="6152" name="Object 8" hidden="1">
              <a:extLst>
                <a:ext uri="{63B3BB69-23CF-44E3-9099-C40C66FF867C}">
                  <a14:compatExt spid="_x0000_s6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495300</xdr:colOff>
          <xdr:row>50</xdr:row>
          <xdr:rowOff>19051</xdr:rowOff>
        </xdr:from>
        <xdr:to>
          <xdr:col>12</xdr:col>
          <xdr:colOff>238125</xdr:colOff>
          <xdr:row>62</xdr:row>
          <xdr:rowOff>1</xdr:rowOff>
        </xdr:to>
        <xdr:sp macro="" textlink="">
          <xdr:nvSpPr>
            <xdr:cNvPr id="6153" name="Object 9" hidden="1">
              <a:extLst>
                <a:ext uri="{63B3BB69-23CF-44E3-9099-C40C66FF867C}">
                  <a14:compatExt spid="_x0000_s6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12" name="Immagine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1085850"/>
          <a:ext cx="1571625" cy="1228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8.emf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7.emf"/><Relationship Id="rId4" Type="http://schemas.openxmlformats.org/officeDocument/2006/relationships/oleObject" Target="../embeddings/oleObject1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3" Type="http://schemas.openxmlformats.org/officeDocument/2006/relationships/vmlDrawing" Target="../drawings/vmlDrawing2.vml"/><Relationship Id="rId7" Type="http://schemas.openxmlformats.org/officeDocument/2006/relationships/image" Target="../media/image10.emf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Relationship Id="rId6" Type="http://schemas.openxmlformats.org/officeDocument/2006/relationships/oleObject" Target="../embeddings/oleObject4.bin"/><Relationship Id="rId5" Type="http://schemas.openxmlformats.org/officeDocument/2006/relationships/image" Target="../media/image9.emf"/><Relationship Id="rId4" Type="http://schemas.openxmlformats.org/officeDocument/2006/relationships/oleObject" Target="../embeddings/oleObject3.bin"/><Relationship Id="rId9" Type="http://schemas.openxmlformats.org/officeDocument/2006/relationships/image" Target="../media/image11.emf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A11" sqref="A11:A16"/>
    </sheetView>
  </sheetViews>
  <sheetFormatPr defaultRowHeight="15" x14ac:dyDescent="0.25"/>
  <cols>
    <col min="1" max="1" width="40.5703125" customWidth="1"/>
    <col min="2" max="2" width="34.28515625" customWidth="1"/>
    <col min="5" max="5" width="9.85546875" bestFit="1" customWidth="1"/>
    <col min="8" max="8" width="10.140625" bestFit="1" customWidth="1"/>
    <col min="12" max="12" width="9.85546875" bestFit="1" customWidth="1"/>
  </cols>
  <sheetData>
    <row r="1" spans="1:8" ht="23.25" x14ac:dyDescent="0.35">
      <c r="A1" s="102" t="s">
        <v>1</v>
      </c>
      <c r="B1" s="102"/>
    </row>
    <row r="2" spans="1:8" ht="28.5" x14ac:dyDescent="0.45">
      <c r="A2" s="103" t="s">
        <v>2</v>
      </c>
      <c r="B2" s="103"/>
    </row>
    <row r="3" spans="1:8" ht="18.75" x14ac:dyDescent="0.3">
      <c r="A3" s="104" t="s">
        <v>8</v>
      </c>
      <c r="B3" s="104"/>
    </row>
    <row r="4" spans="1:8" ht="15.75" x14ac:dyDescent="0.25">
      <c r="A4" s="6" t="s">
        <v>0</v>
      </c>
      <c r="B4" s="6" t="s">
        <v>6</v>
      </c>
    </row>
    <row r="5" spans="1:8" ht="15.75" x14ac:dyDescent="0.25">
      <c r="A5" s="7" t="s">
        <v>3</v>
      </c>
      <c r="B5" s="8">
        <f>'Rendiconto Villa Letizia'!K8+0.39</f>
        <v>906395</v>
      </c>
    </row>
    <row r="6" spans="1:8" ht="15.75" x14ac:dyDescent="0.25">
      <c r="A6" s="7" t="s">
        <v>4</v>
      </c>
      <c r="B6" s="8">
        <f>'Rendiconto Villa Letizia'!K11</f>
        <v>22975</v>
      </c>
    </row>
    <row r="7" spans="1:8" ht="15.75" x14ac:dyDescent="0.25">
      <c r="A7" s="7" t="s">
        <v>5</v>
      </c>
      <c r="B7" s="8">
        <f>'Rendiconto Villa Letizia'!K10+0.29</f>
        <v>805260</v>
      </c>
    </row>
    <row r="8" spans="1:8" ht="15.75" x14ac:dyDescent="0.25">
      <c r="A8" s="4" t="s">
        <v>7</v>
      </c>
      <c r="B8" s="5">
        <f>SUM(B5:B7)</f>
        <v>1734630</v>
      </c>
    </row>
    <row r="9" spans="1:8" x14ac:dyDescent="0.25">
      <c r="A9" s="2"/>
      <c r="B9" s="3"/>
    </row>
    <row r="10" spans="1:8" ht="18.75" x14ac:dyDescent="0.3">
      <c r="A10" s="104" t="s">
        <v>9</v>
      </c>
      <c r="B10" s="104"/>
    </row>
    <row r="11" spans="1:8" ht="15.75" x14ac:dyDescent="0.25">
      <c r="A11" s="6" t="s">
        <v>0</v>
      </c>
      <c r="B11" s="6" t="s">
        <v>6</v>
      </c>
    </row>
    <row r="12" spans="1:8" ht="15.75" x14ac:dyDescent="0.25">
      <c r="A12" s="7" t="s">
        <v>11</v>
      </c>
      <c r="B12" s="8">
        <f>'Rendiconto Villa Letizia'!D122-0.46</f>
        <v>1529895.0035451804</v>
      </c>
    </row>
    <row r="13" spans="1:8" x14ac:dyDescent="0.25">
      <c r="A13" s="9" t="s">
        <v>12</v>
      </c>
      <c r="B13" s="10"/>
    </row>
    <row r="14" spans="1:8" ht="15.75" x14ac:dyDescent="0.25">
      <c r="A14" s="7" t="s">
        <v>15</v>
      </c>
      <c r="B14" s="8">
        <f>'Rendiconto Villa Letizia'!D124-0.49</f>
        <v>149894.00385482001</v>
      </c>
      <c r="H14" s="1">
        <f>B8-B17</f>
        <v>30616.002599999541</v>
      </c>
    </row>
    <row r="15" spans="1:8" ht="15.75" x14ac:dyDescent="0.25">
      <c r="A15" s="9" t="s">
        <v>197</v>
      </c>
      <c r="B15" s="8"/>
      <c r="H15" s="1">
        <v>3924.8</v>
      </c>
    </row>
    <row r="16" spans="1:8" ht="15.75" x14ac:dyDescent="0.25">
      <c r="A16" s="7" t="s">
        <v>10</v>
      </c>
      <c r="B16" s="8">
        <f>'Rendiconto Villa Letizia'!D126-0.36</f>
        <v>24225</v>
      </c>
      <c r="H16">
        <v>1.63</v>
      </c>
    </row>
    <row r="17" spans="1:12" ht="15.75" x14ac:dyDescent="0.25">
      <c r="A17" s="4" t="s">
        <v>7</v>
      </c>
      <c r="B17" s="5">
        <f>SUM(B12:B16)-0.01</f>
        <v>1704013.9974000005</v>
      </c>
      <c r="E17" s="1"/>
      <c r="H17" s="1">
        <v>1515.36</v>
      </c>
    </row>
    <row r="18" spans="1:12" ht="15.75" x14ac:dyDescent="0.25">
      <c r="A18" s="4"/>
      <c r="B18" s="5"/>
      <c r="E18" s="1"/>
      <c r="H18" s="1">
        <v>25520.32</v>
      </c>
    </row>
    <row r="19" spans="1:12" x14ac:dyDescent="0.25">
      <c r="B19" s="1"/>
      <c r="H19" s="1">
        <v>127.5</v>
      </c>
      <c r="L19" s="1"/>
    </row>
    <row r="20" spans="1:12" x14ac:dyDescent="0.25">
      <c r="B20" s="1"/>
      <c r="H20" s="1">
        <v>4192.37</v>
      </c>
    </row>
    <row r="21" spans="1:12" x14ac:dyDescent="0.25">
      <c r="B21" s="1"/>
      <c r="H21" s="1">
        <v>4.08</v>
      </c>
    </row>
    <row r="22" spans="1:12" x14ac:dyDescent="0.25">
      <c r="B22" s="1"/>
      <c r="H22" s="1">
        <v>18414.830000000002</v>
      </c>
    </row>
    <row r="23" spans="1:12" x14ac:dyDescent="0.25">
      <c r="B23" s="1"/>
      <c r="H23" s="1">
        <v>17</v>
      </c>
    </row>
    <row r="24" spans="1:12" x14ac:dyDescent="0.25">
      <c r="B24" s="1"/>
      <c r="H24" s="1">
        <v>144.49</v>
      </c>
    </row>
    <row r="25" spans="1:12" x14ac:dyDescent="0.25">
      <c r="B25" s="1"/>
      <c r="H25" s="94">
        <v>5000</v>
      </c>
    </row>
    <row r="26" spans="1:12" x14ac:dyDescent="0.25">
      <c r="B26" s="1"/>
      <c r="H26" s="1">
        <f>SUM(H14:H25)</f>
        <v>89478.382599999546</v>
      </c>
    </row>
    <row r="27" spans="1:12" x14ac:dyDescent="0.25">
      <c r="B27" s="1"/>
    </row>
    <row r="28" spans="1:12" x14ac:dyDescent="0.25">
      <c r="B28" s="1"/>
    </row>
  </sheetData>
  <mergeCells count="4">
    <mergeCell ref="A1:B1"/>
    <mergeCell ref="A2:B2"/>
    <mergeCell ref="A3:B3"/>
    <mergeCell ref="A10:B1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2"/>
  <sheetViews>
    <sheetView topLeftCell="A100" workbookViewId="0">
      <selection activeCell="C126" sqref="C126"/>
    </sheetView>
  </sheetViews>
  <sheetFormatPr defaultRowHeight="15" x14ac:dyDescent="0.25"/>
  <cols>
    <col min="2" max="2" width="68.85546875" bestFit="1" customWidth="1"/>
    <col min="3" max="3" width="13.85546875" style="1" bestFit="1" customWidth="1"/>
    <col min="4" max="4" width="15.85546875" style="1" bestFit="1" customWidth="1"/>
    <col min="5" max="5" width="15.85546875" bestFit="1" customWidth="1"/>
    <col min="6" max="6" width="15.140625" bestFit="1" customWidth="1"/>
    <col min="7" max="7" width="62" bestFit="1" customWidth="1"/>
    <col min="8" max="8" width="15.85546875" bestFit="1" customWidth="1"/>
    <col min="9" max="9" width="12.42578125" bestFit="1" customWidth="1"/>
    <col min="10" max="10" width="11.140625" bestFit="1" customWidth="1"/>
    <col min="11" max="11" width="15.85546875" bestFit="1" customWidth="1"/>
  </cols>
  <sheetData>
    <row r="1" spans="1:11" ht="23.25" x14ac:dyDescent="0.35">
      <c r="A1" s="33"/>
      <c r="B1" s="105" t="s">
        <v>25</v>
      </c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3.25" x14ac:dyDescent="0.35">
      <c r="A2" s="33"/>
      <c r="B2" s="106" t="s">
        <v>26</v>
      </c>
      <c r="C2" s="106"/>
      <c r="D2" s="106"/>
      <c r="E2" s="106"/>
      <c r="F2" s="106"/>
      <c r="G2" s="106"/>
      <c r="H2" s="106"/>
      <c r="I2" s="106"/>
      <c r="J2" s="106"/>
      <c r="K2" s="106"/>
    </row>
    <row r="3" spans="1:11" ht="24" thickBot="1" x14ac:dyDescent="0.4">
      <c r="A3" s="34"/>
      <c r="B3" s="107" t="s">
        <v>158</v>
      </c>
      <c r="C3" s="107"/>
      <c r="D3" s="107"/>
      <c r="E3" s="107"/>
      <c r="F3" s="107"/>
      <c r="G3" s="107"/>
      <c r="H3" s="107"/>
      <c r="I3" s="107"/>
      <c r="J3" s="107"/>
      <c r="K3" s="107"/>
    </row>
    <row r="4" spans="1:11" ht="18.75" thickBot="1" x14ac:dyDescent="0.3">
      <c r="A4" s="34"/>
      <c r="B4" s="108" t="s">
        <v>27</v>
      </c>
      <c r="C4" s="108"/>
      <c r="D4" s="108"/>
      <c r="E4" s="108"/>
      <c r="F4" s="108"/>
      <c r="G4" s="109" t="s">
        <v>28</v>
      </c>
      <c r="H4" s="109"/>
      <c r="I4" s="109"/>
      <c r="J4" s="109"/>
      <c r="K4" s="109"/>
    </row>
    <row r="5" spans="1:11" ht="17.25" thickBot="1" x14ac:dyDescent="0.3">
      <c r="A5" s="34"/>
      <c r="B5" s="35" t="s">
        <v>29</v>
      </c>
      <c r="C5" s="36" t="s">
        <v>142</v>
      </c>
      <c r="D5" s="35" t="s">
        <v>143</v>
      </c>
      <c r="E5" s="35" t="s">
        <v>159</v>
      </c>
      <c r="F5" s="35" t="s">
        <v>30</v>
      </c>
      <c r="G5" s="35" t="s">
        <v>29</v>
      </c>
      <c r="H5" s="35" t="s">
        <v>142</v>
      </c>
      <c r="I5" s="35" t="s">
        <v>143</v>
      </c>
      <c r="J5" s="35" t="s">
        <v>159</v>
      </c>
      <c r="K5" s="35" t="s">
        <v>30</v>
      </c>
    </row>
    <row r="6" spans="1:11" ht="16.5" x14ac:dyDescent="0.25">
      <c r="A6" s="34"/>
      <c r="B6" s="14"/>
      <c r="C6" s="37"/>
      <c r="D6" s="14"/>
      <c r="E6" s="14"/>
      <c r="F6" s="14"/>
      <c r="G6" s="14"/>
      <c r="H6" s="14"/>
      <c r="I6" s="14"/>
      <c r="J6" s="14"/>
      <c r="K6" s="14"/>
    </row>
    <row r="7" spans="1:11" ht="16.5" x14ac:dyDescent="0.25">
      <c r="A7" s="34"/>
      <c r="B7" s="14" t="s">
        <v>31</v>
      </c>
      <c r="C7" s="37"/>
      <c r="D7" s="14"/>
      <c r="E7" s="14"/>
      <c r="F7" s="14"/>
      <c r="G7" s="14" t="s">
        <v>32</v>
      </c>
      <c r="H7" s="76"/>
      <c r="I7" s="76"/>
      <c r="J7" s="76"/>
      <c r="K7" s="14"/>
    </row>
    <row r="8" spans="1:11" ht="17.25" x14ac:dyDescent="0.3">
      <c r="A8" s="34"/>
      <c r="B8" s="38" t="s">
        <v>33</v>
      </c>
      <c r="C8" s="39"/>
      <c r="D8" s="52"/>
      <c r="E8" s="45">
        <v>0</v>
      </c>
      <c r="F8" s="52">
        <f>SUM(C8:E8)</f>
        <v>0</v>
      </c>
      <c r="G8" s="38" t="s">
        <v>34</v>
      </c>
      <c r="H8" s="39">
        <f>918010.26-11615.65</f>
        <v>906394.61</v>
      </c>
      <c r="I8" s="39"/>
      <c r="J8" s="77">
        <v>0</v>
      </c>
      <c r="K8" s="45">
        <f>SUM(H8:J8)</f>
        <v>906394.61</v>
      </c>
    </row>
    <row r="9" spans="1:11" ht="17.25" x14ac:dyDescent="0.3">
      <c r="A9" s="34"/>
      <c r="B9" s="38" t="s">
        <v>35</v>
      </c>
      <c r="C9" s="39"/>
      <c r="D9" s="52">
        <v>69318.710000000006</v>
      </c>
      <c r="E9" s="45">
        <v>164.13330000000002</v>
      </c>
      <c r="F9" s="52">
        <f t="shared" ref="F9:F79" si="0">SUM(C9:E9)</f>
        <v>69482.843300000008</v>
      </c>
      <c r="G9" s="38" t="s">
        <v>36</v>
      </c>
      <c r="H9" s="39"/>
      <c r="I9" s="39"/>
      <c r="J9" s="77">
        <v>0</v>
      </c>
      <c r="K9" s="45">
        <f t="shared" ref="K9:K49" si="1">SUM(H9:J9)</f>
        <v>0</v>
      </c>
    </row>
    <row r="10" spans="1:11" ht="17.25" x14ac:dyDescent="0.3">
      <c r="A10" s="34"/>
      <c r="B10" s="38" t="s">
        <v>37</v>
      </c>
      <c r="C10" s="39"/>
      <c r="D10" s="52">
        <v>1060.21</v>
      </c>
      <c r="E10" s="45">
        <v>43.3551</v>
      </c>
      <c r="F10" s="52">
        <f t="shared" si="0"/>
        <v>1103.5651</v>
      </c>
      <c r="G10" s="38" t="s">
        <v>38</v>
      </c>
      <c r="H10" s="39">
        <v>805259.71</v>
      </c>
      <c r="I10" s="39"/>
      <c r="J10" s="77">
        <v>0</v>
      </c>
      <c r="K10" s="45">
        <f t="shared" si="1"/>
        <v>805259.71</v>
      </c>
    </row>
    <row r="11" spans="1:11" ht="17.25" x14ac:dyDescent="0.3">
      <c r="A11" s="34"/>
      <c r="B11" s="38" t="s">
        <v>39</v>
      </c>
      <c r="C11" s="39"/>
      <c r="D11" s="52">
        <v>985.06</v>
      </c>
      <c r="E11" s="45">
        <v>0</v>
      </c>
      <c r="F11" s="52">
        <f t="shared" si="0"/>
        <v>985.06</v>
      </c>
      <c r="G11" s="38" t="s">
        <v>40</v>
      </c>
      <c r="H11" s="39">
        <v>22500</v>
      </c>
      <c r="I11" s="39">
        <v>475</v>
      </c>
      <c r="J11" s="77">
        <v>0</v>
      </c>
      <c r="K11" s="45">
        <f t="shared" si="1"/>
        <v>22975</v>
      </c>
    </row>
    <row r="12" spans="1:11" ht="17.25" x14ac:dyDescent="0.3">
      <c r="A12" s="34"/>
      <c r="B12" s="38" t="s">
        <v>41</v>
      </c>
      <c r="C12" s="39"/>
      <c r="D12" s="52">
        <v>4189.78</v>
      </c>
      <c r="E12" s="45">
        <v>123.63249999999999</v>
      </c>
      <c r="F12" s="52">
        <f t="shared" si="0"/>
        <v>4313.4124999999995</v>
      </c>
      <c r="G12" s="38" t="s">
        <v>42</v>
      </c>
      <c r="H12" s="77"/>
      <c r="I12" s="77"/>
      <c r="J12" s="77">
        <v>0</v>
      </c>
      <c r="K12" s="45">
        <f t="shared" si="1"/>
        <v>0</v>
      </c>
    </row>
    <row r="13" spans="1:11" ht="17.25" x14ac:dyDescent="0.3">
      <c r="A13" s="34"/>
      <c r="B13" s="38" t="s">
        <v>43</v>
      </c>
      <c r="C13" s="39"/>
      <c r="D13" s="52">
        <v>184.44</v>
      </c>
      <c r="E13" s="45">
        <v>332.73419999999999</v>
      </c>
      <c r="F13" s="52">
        <f t="shared" si="0"/>
        <v>517.17419999999993</v>
      </c>
      <c r="G13" s="38" t="s">
        <v>44</v>
      </c>
      <c r="H13" s="77"/>
      <c r="I13" s="77"/>
      <c r="J13" s="77">
        <v>0</v>
      </c>
      <c r="K13" s="45">
        <f t="shared" si="1"/>
        <v>0</v>
      </c>
    </row>
    <row r="14" spans="1:11" ht="17.25" x14ac:dyDescent="0.3">
      <c r="A14" s="34"/>
      <c r="B14" s="38" t="s">
        <v>45</v>
      </c>
      <c r="C14" s="39"/>
      <c r="D14" s="52">
        <v>208.78</v>
      </c>
      <c r="E14" s="45">
        <v>481.50290000000007</v>
      </c>
      <c r="F14" s="52">
        <f t="shared" si="0"/>
        <v>690.28290000000004</v>
      </c>
      <c r="G14" s="38" t="s">
        <v>46</v>
      </c>
      <c r="H14" s="77"/>
      <c r="I14" s="77"/>
      <c r="J14" s="77">
        <v>0</v>
      </c>
      <c r="K14" s="45">
        <f t="shared" si="1"/>
        <v>0</v>
      </c>
    </row>
    <row r="15" spans="1:11" ht="17.25" x14ac:dyDescent="0.3">
      <c r="A15" s="34"/>
      <c r="B15" s="38" t="s">
        <v>47</v>
      </c>
      <c r="C15" s="39"/>
      <c r="D15" s="52">
        <v>1121.99</v>
      </c>
      <c r="E15" s="45">
        <v>0</v>
      </c>
      <c r="F15" s="52">
        <f t="shared" si="0"/>
        <v>1121.99</v>
      </c>
      <c r="G15" s="38" t="s">
        <v>48</v>
      </c>
      <c r="H15" s="77"/>
      <c r="I15" s="77"/>
      <c r="J15" s="77">
        <v>0</v>
      </c>
      <c r="K15" s="45">
        <f t="shared" si="1"/>
        <v>0</v>
      </c>
    </row>
    <row r="16" spans="1:11" ht="17.25" x14ac:dyDescent="0.3">
      <c r="A16" s="34"/>
      <c r="B16" s="38" t="s">
        <v>49</v>
      </c>
      <c r="C16" s="39"/>
      <c r="D16" s="52">
        <v>53.28</v>
      </c>
      <c r="E16" s="45">
        <v>0</v>
      </c>
      <c r="F16" s="52">
        <f t="shared" si="0"/>
        <v>53.28</v>
      </c>
      <c r="G16" s="38" t="s">
        <v>50</v>
      </c>
      <c r="H16" s="77"/>
      <c r="I16" s="77"/>
      <c r="J16" s="77">
        <v>0</v>
      </c>
      <c r="K16" s="45">
        <f t="shared" si="1"/>
        <v>0</v>
      </c>
    </row>
    <row r="17" spans="1:11" ht="17.25" x14ac:dyDescent="0.3">
      <c r="A17" s="34"/>
      <c r="B17" s="38" t="s">
        <v>51</v>
      </c>
      <c r="C17" s="39"/>
      <c r="D17" s="52"/>
      <c r="E17" s="45">
        <v>0</v>
      </c>
      <c r="F17" s="52">
        <f t="shared" si="0"/>
        <v>0</v>
      </c>
      <c r="G17" s="38" t="s">
        <v>52</v>
      </c>
      <c r="H17" s="77"/>
      <c r="I17" s="77"/>
      <c r="J17" s="77">
        <v>0</v>
      </c>
      <c r="K17" s="45">
        <f t="shared" si="1"/>
        <v>0</v>
      </c>
    </row>
    <row r="18" spans="1:11" ht="17.25" x14ac:dyDescent="0.3">
      <c r="A18" s="34"/>
      <c r="B18" s="38" t="s">
        <v>53</v>
      </c>
      <c r="C18" s="64">
        <v>357.41</v>
      </c>
      <c r="D18" s="52"/>
      <c r="E18" s="45">
        <v>142.8323</v>
      </c>
      <c r="F18" s="52">
        <f t="shared" si="0"/>
        <v>500.2423</v>
      </c>
      <c r="G18" s="38" t="s">
        <v>54</v>
      </c>
      <c r="H18" s="77"/>
      <c r="I18" s="77"/>
      <c r="J18" s="77">
        <v>0</v>
      </c>
      <c r="K18" s="45">
        <f t="shared" si="1"/>
        <v>0</v>
      </c>
    </row>
    <row r="19" spans="1:11" ht="17.25" x14ac:dyDescent="0.3">
      <c r="A19" s="34"/>
      <c r="B19" s="78" t="s">
        <v>160</v>
      </c>
      <c r="C19" s="39"/>
      <c r="D19" s="52">
        <v>204.88</v>
      </c>
      <c r="E19" s="45">
        <v>0</v>
      </c>
      <c r="F19" s="52">
        <f t="shared" si="0"/>
        <v>204.88</v>
      </c>
      <c r="G19" s="38" t="s">
        <v>56</v>
      </c>
      <c r="H19" s="77"/>
      <c r="I19" s="77"/>
      <c r="J19" s="77">
        <v>0</v>
      </c>
      <c r="K19" s="45">
        <f t="shared" si="1"/>
        <v>0</v>
      </c>
    </row>
    <row r="20" spans="1:11" ht="17.25" x14ac:dyDescent="0.3">
      <c r="A20" s="34"/>
      <c r="B20" s="38"/>
      <c r="C20" s="77"/>
      <c r="D20" s="79"/>
      <c r="E20" s="45"/>
      <c r="F20" s="52"/>
      <c r="G20" s="38" t="s">
        <v>58</v>
      </c>
      <c r="H20" s="77"/>
      <c r="I20" s="77"/>
      <c r="J20" s="77">
        <v>0</v>
      </c>
      <c r="K20" s="45">
        <f>SUM(H20:J20)</f>
        <v>0</v>
      </c>
    </row>
    <row r="21" spans="1:11" ht="17.25" x14ac:dyDescent="0.3">
      <c r="A21" s="34"/>
      <c r="B21" s="80" t="s">
        <v>57</v>
      </c>
      <c r="C21" s="77"/>
      <c r="D21" s="79"/>
      <c r="E21" s="45"/>
      <c r="F21" s="52"/>
      <c r="G21" s="38" t="s">
        <v>60</v>
      </c>
      <c r="H21" s="77"/>
      <c r="I21" s="39">
        <v>3924.8</v>
      </c>
      <c r="J21" s="77">
        <v>0</v>
      </c>
      <c r="K21" s="45">
        <f t="shared" si="1"/>
        <v>3924.8</v>
      </c>
    </row>
    <row r="22" spans="1:11" ht="17.25" x14ac:dyDescent="0.3">
      <c r="A22" s="34"/>
      <c r="B22" s="38" t="s">
        <v>59</v>
      </c>
      <c r="C22" s="39"/>
      <c r="D22" s="52">
        <v>18875.189999999999</v>
      </c>
      <c r="E22" s="45">
        <v>0</v>
      </c>
      <c r="F22" s="52">
        <f t="shared" si="0"/>
        <v>18875.189999999999</v>
      </c>
      <c r="G22" s="38" t="s">
        <v>62</v>
      </c>
      <c r="H22" s="77"/>
      <c r="I22" s="77"/>
      <c r="J22" s="77">
        <v>0</v>
      </c>
      <c r="K22" s="45">
        <f t="shared" si="1"/>
        <v>0</v>
      </c>
    </row>
    <row r="23" spans="1:11" ht="17.25" x14ac:dyDescent="0.3">
      <c r="A23" s="34"/>
      <c r="B23" s="38" t="s">
        <v>61</v>
      </c>
      <c r="C23" s="39"/>
      <c r="D23" s="52">
        <v>23995.200000000001</v>
      </c>
      <c r="E23" s="45">
        <v>0</v>
      </c>
      <c r="F23" s="52">
        <f t="shared" si="0"/>
        <v>23995.200000000001</v>
      </c>
      <c r="G23" s="38" t="s">
        <v>64</v>
      </c>
      <c r="H23" s="77"/>
      <c r="I23" s="77"/>
      <c r="J23" s="77">
        <v>0</v>
      </c>
      <c r="K23" s="45">
        <f t="shared" si="1"/>
        <v>0</v>
      </c>
    </row>
    <row r="24" spans="1:11" ht="17.25" x14ac:dyDescent="0.3">
      <c r="A24" s="34"/>
      <c r="B24" s="38" t="s">
        <v>63</v>
      </c>
      <c r="C24" s="39"/>
      <c r="D24" s="52">
        <v>14338</v>
      </c>
      <c r="E24" s="45">
        <v>0</v>
      </c>
      <c r="F24" s="52">
        <f t="shared" si="0"/>
        <v>14338</v>
      </c>
      <c r="G24" s="38" t="s">
        <v>66</v>
      </c>
      <c r="H24" s="77"/>
      <c r="I24" s="77"/>
      <c r="J24" s="77">
        <v>0</v>
      </c>
      <c r="K24" s="45">
        <f t="shared" si="1"/>
        <v>0</v>
      </c>
    </row>
    <row r="25" spans="1:11" ht="17.25" x14ac:dyDescent="0.3">
      <c r="A25" s="34"/>
      <c r="B25" s="38" t="s">
        <v>65</v>
      </c>
      <c r="C25" s="39"/>
      <c r="D25" s="52"/>
      <c r="E25" s="45">
        <v>0</v>
      </c>
      <c r="F25" s="52">
        <f t="shared" si="0"/>
        <v>0</v>
      </c>
      <c r="G25" s="38" t="s">
        <v>68</v>
      </c>
      <c r="H25" s="77"/>
      <c r="I25" s="77"/>
      <c r="J25" s="77">
        <v>0</v>
      </c>
      <c r="K25" s="45">
        <f t="shared" si="1"/>
        <v>0</v>
      </c>
    </row>
    <row r="26" spans="1:11" ht="17.25" x14ac:dyDescent="0.3">
      <c r="A26" s="34"/>
      <c r="B26" s="38" t="s">
        <v>67</v>
      </c>
      <c r="C26" s="61">
        <v>2245.41</v>
      </c>
      <c r="D26" s="52"/>
      <c r="E26" s="45">
        <v>567.7405</v>
      </c>
      <c r="F26" s="52">
        <f t="shared" si="0"/>
        <v>2813.1504999999997</v>
      </c>
      <c r="G26" s="78" t="s">
        <v>161</v>
      </c>
      <c r="H26" s="77"/>
      <c r="I26" s="77"/>
      <c r="J26" s="77">
        <v>0</v>
      </c>
      <c r="K26" s="45">
        <f t="shared" si="1"/>
        <v>0</v>
      </c>
    </row>
    <row r="27" spans="1:11" ht="17.25" x14ac:dyDescent="0.3">
      <c r="A27" s="34"/>
      <c r="B27" s="38" t="s">
        <v>69</v>
      </c>
      <c r="C27" s="39"/>
      <c r="D27" s="52"/>
      <c r="E27" s="45">
        <v>6149.4134000000013</v>
      </c>
      <c r="F27" s="52">
        <f t="shared" si="0"/>
        <v>6149.4134000000013</v>
      </c>
      <c r="G27" s="38"/>
      <c r="H27" s="77"/>
      <c r="I27" s="77"/>
      <c r="J27" s="77"/>
      <c r="K27" s="45"/>
    </row>
    <row r="28" spans="1:11" ht="17.25" x14ac:dyDescent="0.3">
      <c r="A28" s="34"/>
      <c r="B28" s="38" t="s">
        <v>72</v>
      </c>
      <c r="C28" s="39"/>
      <c r="D28" s="52">
        <v>660.64</v>
      </c>
      <c r="E28" s="45">
        <v>0</v>
      </c>
      <c r="F28" s="52">
        <f t="shared" si="0"/>
        <v>660.64</v>
      </c>
      <c r="G28" s="81" t="s">
        <v>71</v>
      </c>
      <c r="H28" s="77"/>
      <c r="I28" s="77"/>
      <c r="J28" s="77"/>
      <c r="K28" s="45"/>
    </row>
    <row r="29" spans="1:11" ht="17.25" x14ac:dyDescent="0.3">
      <c r="A29" s="34"/>
      <c r="B29" s="38" t="s">
        <v>74</v>
      </c>
      <c r="C29" s="39"/>
      <c r="D29" s="52">
        <v>952.88</v>
      </c>
      <c r="E29" s="45">
        <v>2983.2755999999999</v>
      </c>
      <c r="F29" s="52">
        <f t="shared" si="0"/>
        <v>3936.1556</v>
      </c>
      <c r="G29" s="38" t="s">
        <v>73</v>
      </c>
      <c r="H29" s="39"/>
      <c r="I29" s="39"/>
      <c r="J29" s="77">
        <v>0</v>
      </c>
      <c r="K29" s="45">
        <f t="shared" si="1"/>
        <v>0</v>
      </c>
    </row>
    <row r="30" spans="1:11" ht="17.25" x14ac:dyDescent="0.3">
      <c r="A30" s="34"/>
      <c r="B30" s="38" t="s">
        <v>76</v>
      </c>
      <c r="C30" s="39"/>
      <c r="D30" s="52"/>
      <c r="E30" s="45">
        <v>548.17179999999996</v>
      </c>
      <c r="F30" s="52">
        <f t="shared" si="0"/>
        <v>548.17179999999996</v>
      </c>
      <c r="G30" s="38" t="s">
        <v>75</v>
      </c>
      <c r="H30" s="39"/>
      <c r="I30" s="39">
        <v>1.1299999999999999</v>
      </c>
      <c r="J30" s="77">
        <v>0.49809999999999993</v>
      </c>
      <c r="K30" s="45">
        <f t="shared" si="1"/>
        <v>1.6280999999999999</v>
      </c>
    </row>
    <row r="31" spans="1:11" ht="17.25" x14ac:dyDescent="0.3">
      <c r="A31" s="34"/>
      <c r="B31" s="38" t="s">
        <v>78</v>
      </c>
      <c r="C31" s="61">
        <v>420.25</v>
      </c>
      <c r="D31" s="52"/>
      <c r="E31" s="45">
        <v>268.9502</v>
      </c>
      <c r="F31" s="52">
        <f t="shared" si="0"/>
        <v>689.2002</v>
      </c>
      <c r="G31" s="38" t="s">
        <v>77</v>
      </c>
      <c r="H31" s="39"/>
      <c r="I31" s="39"/>
      <c r="J31" s="77">
        <v>0</v>
      </c>
      <c r="K31" s="45">
        <f t="shared" si="1"/>
        <v>0</v>
      </c>
    </row>
    <row r="32" spans="1:11" ht="17.25" x14ac:dyDescent="0.3">
      <c r="A32" s="34"/>
      <c r="B32" s="38" t="s">
        <v>80</v>
      </c>
      <c r="C32" s="39"/>
      <c r="D32" s="52">
        <v>25</v>
      </c>
      <c r="E32" s="45">
        <v>141.27000000000001</v>
      </c>
      <c r="F32" s="52">
        <f t="shared" si="0"/>
        <v>166.27</v>
      </c>
      <c r="G32" s="38" t="s">
        <v>79</v>
      </c>
      <c r="H32" s="39"/>
      <c r="I32" s="39"/>
      <c r="J32" s="77">
        <v>0</v>
      </c>
      <c r="K32" s="45">
        <f t="shared" si="1"/>
        <v>0</v>
      </c>
    </row>
    <row r="33" spans="1:11" ht="17.25" x14ac:dyDescent="0.3">
      <c r="A33" s="34"/>
      <c r="B33" s="38" t="s">
        <v>82</v>
      </c>
      <c r="C33" s="39"/>
      <c r="D33" s="52"/>
      <c r="E33" s="45">
        <v>0</v>
      </c>
      <c r="F33" s="52">
        <f t="shared" si="0"/>
        <v>0</v>
      </c>
      <c r="G33" s="38" t="s">
        <v>81</v>
      </c>
      <c r="H33" s="39"/>
      <c r="I33" s="39"/>
      <c r="J33" s="77">
        <v>0</v>
      </c>
      <c r="K33" s="45">
        <f t="shared" si="1"/>
        <v>0</v>
      </c>
    </row>
    <row r="34" spans="1:11" ht="17.25" x14ac:dyDescent="0.3">
      <c r="A34" s="34"/>
      <c r="B34" s="38" t="s">
        <v>84</v>
      </c>
      <c r="C34" s="39"/>
      <c r="D34" s="52">
        <v>164.15</v>
      </c>
      <c r="E34" s="45">
        <v>2914.0482000000002</v>
      </c>
      <c r="F34" s="52">
        <f t="shared" si="0"/>
        <v>3078.1982000000003</v>
      </c>
      <c r="G34" s="38" t="s">
        <v>83</v>
      </c>
      <c r="H34" s="39">
        <f>1520-6</f>
        <v>1514</v>
      </c>
      <c r="I34" s="39"/>
      <c r="J34" s="77">
        <v>1.36</v>
      </c>
      <c r="K34" s="45">
        <f t="shared" si="1"/>
        <v>1515.36</v>
      </c>
    </row>
    <row r="35" spans="1:11" ht="17.25" x14ac:dyDescent="0.3">
      <c r="A35" s="34"/>
      <c r="B35" s="38" t="s">
        <v>86</v>
      </c>
      <c r="C35" s="77"/>
      <c r="D35" s="79"/>
      <c r="E35" s="45">
        <v>9073.369200000001</v>
      </c>
      <c r="F35" s="52">
        <f t="shared" si="0"/>
        <v>9073.369200000001</v>
      </c>
      <c r="G35" s="38" t="s">
        <v>85</v>
      </c>
      <c r="H35" s="39">
        <v>25400</v>
      </c>
      <c r="I35" s="39"/>
      <c r="J35" s="77">
        <v>120.3175</v>
      </c>
      <c r="K35" s="45">
        <f t="shared" si="1"/>
        <v>25520.317500000001</v>
      </c>
    </row>
    <row r="36" spans="1:11" ht="17.25" x14ac:dyDescent="0.3">
      <c r="A36" s="34"/>
      <c r="B36" s="38" t="s">
        <v>88</v>
      </c>
      <c r="C36" s="77"/>
      <c r="D36" s="79"/>
      <c r="E36" s="45">
        <v>0</v>
      </c>
      <c r="F36" s="52">
        <f t="shared" si="0"/>
        <v>0</v>
      </c>
      <c r="G36" s="38" t="s">
        <v>87</v>
      </c>
      <c r="H36" s="77"/>
      <c r="I36" s="77"/>
      <c r="J36" s="77">
        <v>0</v>
      </c>
      <c r="K36" s="45">
        <f t="shared" si="1"/>
        <v>0</v>
      </c>
    </row>
    <row r="37" spans="1:11" ht="17.25" x14ac:dyDescent="0.3">
      <c r="A37" s="34"/>
      <c r="B37" s="38" t="s">
        <v>89</v>
      </c>
      <c r="C37" s="77"/>
      <c r="D37" s="79"/>
      <c r="E37" s="45">
        <v>0</v>
      </c>
      <c r="F37" s="52">
        <f t="shared" si="0"/>
        <v>0</v>
      </c>
      <c r="G37" s="78" t="s">
        <v>162</v>
      </c>
      <c r="H37" s="77"/>
      <c r="I37" s="77"/>
      <c r="J37" s="77">
        <v>127.5</v>
      </c>
      <c r="K37" s="45">
        <f t="shared" si="1"/>
        <v>127.5</v>
      </c>
    </row>
    <row r="38" spans="1:11" ht="17.25" x14ac:dyDescent="0.3">
      <c r="A38" s="34"/>
      <c r="B38" s="38" t="s">
        <v>91</v>
      </c>
      <c r="C38" s="39"/>
      <c r="D38" s="52">
        <v>199402.04</v>
      </c>
      <c r="E38" s="45">
        <v>0</v>
      </c>
      <c r="F38" s="52">
        <f t="shared" si="0"/>
        <v>199402.04</v>
      </c>
      <c r="G38" s="78" t="s">
        <v>163</v>
      </c>
      <c r="H38" s="77"/>
      <c r="I38" s="77"/>
      <c r="J38" s="77">
        <v>4192.37</v>
      </c>
      <c r="K38" s="45">
        <f t="shared" si="1"/>
        <v>4192.37</v>
      </c>
    </row>
    <row r="39" spans="1:11" ht="17.25" x14ac:dyDescent="0.3">
      <c r="A39" s="34"/>
      <c r="B39" s="38" t="s">
        <v>93</v>
      </c>
      <c r="C39" s="39"/>
      <c r="D39" s="52">
        <v>1207.75</v>
      </c>
      <c r="E39" s="45">
        <v>0</v>
      </c>
      <c r="F39" s="52">
        <f t="shared" si="0"/>
        <v>1207.75</v>
      </c>
      <c r="G39" s="78" t="s">
        <v>164</v>
      </c>
      <c r="H39" s="77"/>
      <c r="I39" s="77"/>
      <c r="J39" s="77">
        <v>4.08</v>
      </c>
      <c r="K39" s="45">
        <f t="shared" si="1"/>
        <v>4.08</v>
      </c>
    </row>
    <row r="40" spans="1:11" ht="17.25" x14ac:dyDescent="0.3">
      <c r="A40" s="34"/>
      <c r="B40" s="38" t="s">
        <v>95</v>
      </c>
      <c r="C40" s="39"/>
      <c r="D40" s="52">
        <v>14468</v>
      </c>
      <c r="E40" s="45">
        <v>0</v>
      </c>
      <c r="F40" s="52">
        <f t="shared" si="0"/>
        <v>14468</v>
      </c>
      <c r="G40" s="78" t="s">
        <v>165</v>
      </c>
      <c r="H40" s="77"/>
      <c r="I40" s="39">
        <v>18414.830000000002</v>
      </c>
      <c r="J40" s="77">
        <v>0</v>
      </c>
      <c r="K40" s="45">
        <f t="shared" si="1"/>
        <v>18414.830000000002</v>
      </c>
    </row>
    <row r="41" spans="1:11" ht="17.25" x14ac:dyDescent="0.3">
      <c r="A41" s="34"/>
      <c r="B41" s="82" t="s">
        <v>166</v>
      </c>
      <c r="C41" s="39"/>
      <c r="D41"/>
      <c r="E41" s="45">
        <v>989.85899999999992</v>
      </c>
      <c r="F41" s="52">
        <f t="shared" si="0"/>
        <v>989.85899999999992</v>
      </c>
      <c r="G41" s="78" t="s">
        <v>167</v>
      </c>
      <c r="H41" s="77"/>
      <c r="I41" s="77"/>
      <c r="J41" s="77">
        <v>0</v>
      </c>
      <c r="K41" s="45">
        <f t="shared" si="1"/>
        <v>0</v>
      </c>
    </row>
    <row r="42" spans="1:11" ht="17.25" x14ac:dyDescent="0.3">
      <c r="A42" s="34"/>
      <c r="B42" s="38" t="s">
        <v>96</v>
      </c>
      <c r="C42" s="77"/>
      <c r="D42" s="52">
        <v>360</v>
      </c>
      <c r="E42" s="45">
        <v>0</v>
      </c>
      <c r="F42" s="52">
        <f t="shared" si="0"/>
        <v>360</v>
      </c>
      <c r="G42" s="38"/>
      <c r="H42" s="77"/>
      <c r="I42" s="77"/>
      <c r="J42" s="77"/>
      <c r="K42" s="45"/>
    </row>
    <row r="43" spans="1:11" ht="17.25" x14ac:dyDescent="0.3">
      <c r="A43" s="34"/>
      <c r="B43" s="38" t="s">
        <v>97</v>
      </c>
      <c r="C43" s="61">
        <v>903.82</v>
      </c>
      <c r="D43" s="52"/>
      <c r="E43" s="45">
        <v>116.66249999999999</v>
      </c>
      <c r="F43" s="52">
        <f t="shared" si="0"/>
        <v>1020.4825000000001</v>
      </c>
      <c r="G43" s="81" t="s">
        <v>90</v>
      </c>
      <c r="H43" s="77"/>
      <c r="I43" s="77"/>
      <c r="J43" s="77"/>
      <c r="K43" s="45"/>
    </row>
    <row r="44" spans="1:11" ht="17.25" x14ac:dyDescent="0.3">
      <c r="A44" s="34"/>
      <c r="B44" s="38" t="s">
        <v>98</v>
      </c>
      <c r="C44" s="39"/>
      <c r="D44" s="52"/>
      <c r="E44" s="45">
        <v>8693.3919999999998</v>
      </c>
      <c r="F44" s="52">
        <f t="shared" si="0"/>
        <v>8693.3919999999998</v>
      </c>
      <c r="G44" s="38" t="s">
        <v>92</v>
      </c>
      <c r="H44" s="77"/>
      <c r="I44" s="77"/>
      <c r="J44" s="77">
        <v>0</v>
      </c>
      <c r="K44" s="45">
        <f t="shared" si="1"/>
        <v>0</v>
      </c>
    </row>
    <row r="45" spans="1:11" ht="17.25" x14ac:dyDescent="0.3">
      <c r="A45" s="34"/>
      <c r="B45" s="38" t="s">
        <v>70</v>
      </c>
      <c r="C45" s="39"/>
      <c r="D45" s="52">
        <v>1115.28</v>
      </c>
      <c r="E45" s="45">
        <v>1246.2665999999999</v>
      </c>
      <c r="F45" s="52">
        <f t="shared" si="0"/>
        <v>2361.5465999999997</v>
      </c>
      <c r="G45" s="38" t="s">
        <v>94</v>
      </c>
      <c r="H45" s="77"/>
      <c r="I45" s="77"/>
      <c r="J45" s="77">
        <v>17</v>
      </c>
      <c r="K45" s="45">
        <f t="shared" si="1"/>
        <v>17</v>
      </c>
    </row>
    <row r="46" spans="1:11" ht="17.25" x14ac:dyDescent="0.3">
      <c r="A46" s="34"/>
      <c r="B46" s="38" t="s">
        <v>99</v>
      </c>
      <c r="C46" s="39"/>
      <c r="D46" s="52">
        <v>107.5</v>
      </c>
      <c r="E46" s="45">
        <v>325.13009999999997</v>
      </c>
      <c r="F46" s="52">
        <f t="shared" si="0"/>
        <v>432.63009999999997</v>
      </c>
      <c r="G46" s="78" t="s">
        <v>168</v>
      </c>
      <c r="H46" s="77"/>
      <c r="I46" s="77"/>
      <c r="J46" s="77">
        <v>144.4932</v>
      </c>
      <c r="K46" s="45">
        <f t="shared" si="1"/>
        <v>144.4932</v>
      </c>
    </row>
    <row r="47" spans="1:11" ht="17.25" x14ac:dyDescent="0.3">
      <c r="A47" s="34"/>
      <c r="B47" s="38" t="s">
        <v>100</v>
      </c>
      <c r="C47" s="61">
        <v>600</v>
      </c>
      <c r="D47" s="52">
        <v>70.58</v>
      </c>
      <c r="E47" s="45">
        <v>180.0334</v>
      </c>
      <c r="F47" s="52">
        <f t="shared" si="0"/>
        <v>850.61340000000007</v>
      </c>
      <c r="G47" s="38" t="s">
        <v>55</v>
      </c>
      <c r="H47" s="77"/>
      <c r="I47" s="77"/>
      <c r="J47" s="77"/>
      <c r="K47" s="45"/>
    </row>
    <row r="48" spans="1:11" ht="17.25" x14ac:dyDescent="0.3">
      <c r="A48" s="34"/>
      <c r="B48" s="38" t="s">
        <v>102</v>
      </c>
      <c r="C48" s="77"/>
      <c r="D48" s="79"/>
      <c r="E48" s="45">
        <v>0</v>
      </c>
      <c r="F48" s="52">
        <f t="shared" si="0"/>
        <v>0</v>
      </c>
      <c r="G48" s="83" t="s">
        <v>169</v>
      </c>
      <c r="H48" s="77"/>
      <c r="I48" s="77"/>
      <c r="J48" s="77"/>
      <c r="K48" s="45"/>
    </row>
    <row r="49" spans="1:11" ht="17.25" x14ac:dyDescent="0.3">
      <c r="A49" s="34"/>
      <c r="B49" s="38" t="s">
        <v>103</v>
      </c>
      <c r="C49" s="77"/>
      <c r="D49" s="79"/>
      <c r="E49" s="45">
        <v>0</v>
      </c>
      <c r="F49" s="52">
        <f t="shared" si="0"/>
        <v>0</v>
      </c>
      <c r="G49" s="78" t="s">
        <v>170</v>
      </c>
      <c r="H49" s="77"/>
      <c r="I49" s="39">
        <v>5000</v>
      </c>
      <c r="J49" s="77">
        <v>0</v>
      </c>
      <c r="K49" s="45">
        <f t="shared" si="1"/>
        <v>5000</v>
      </c>
    </row>
    <row r="50" spans="1:11" ht="17.25" x14ac:dyDescent="0.3">
      <c r="A50" s="34"/>
      <c r="B50" s="38" t="s">
        <v>104</v>
      </c>
      <c r="C50" s="77"/>
      <c r="D50" s="79"/>
      <c r="E50" s="45">
        <v>0</v>
      </c>
      <c r="F50" s="52">
        <f t="shared" si="0"/>
        <v>0</v>
      </c>
      <c r="G50" s="38"/>
      <c r="H50" s="77"/>
      <c r="I50" s="77"/>
      <c r="J50" s="77"/>
      <c r="K50" s="45" t="s">
        <v>55</v>
      </c>
    </row>
    <row r="51" spans="1:11" ht="17.25" x14ac:dyDescent="0.3">
      <c r="A51" s="34"/>
      <c r="B51" s="38" t="s">
        <v>105</v>
      </c>
      <c r="C51" s="77"/>
      <c r="D51" s="79"/>
      <c r="E51" s="45">
        <v>0</v>
      </c>
      <c r="F51" s="52">
        <f t="shared" si="0"/>
        <v>0</v>
      </c>
      <c r="G51" s="38"/>
      <c r="H51" s="77"/>
      <c r="I51" s="77"/>
      <c r="J51" s="77"/>
      <c r="K51" s="45" t="s">
        <v>55</v>
      </c>
    </row>
    <row r="52" spans="1:11" ht="17.25" x14ac:dyDescent="0.3">
      <c r="A52" s="34"/>
      <c r="B52" s="38" t="s">
        <v>106</v>
      </c>
      <c r="C52" s="39"/>
      <c r="D52" s="52">
        <v>9.15</v>
      </c>
      <c r="E52" s="45">
        <v>187.96389999999997</v>
      </c>
      <c r="F52" s="52">
        <f t="shared" si="0"/>
        <v>197.11389999999997</v>
      </c>
      <c r="G52" s="38"/>
      <c r="H52" s="77"/>
      <c r="I52" s="77"/>
      <c r="J52" s="77"/>
      <c r="K52" s="45" t="s">
        <v>55</v>
      </c>
    </row>
    <row r="53" spans="1:11" ht="17.25" x14ac:dyDescent="0.3">
      <c r="A53" s="34"/>
      <c r="B53" s="38" t="s">
        <v>107</v>
      </c>
      <c r="C53" s="39"/>
      <c r="D53" s="52"/>
      <c r="E53" s="45">
        <v>114.89450000000001</v>
      </c>
      <c r="F53" s="52">
        <f t="shared" si="0"/>
        <v>114.89450000000001</v>
      </c>
      <c r="G53" s="38"/>
      <c r="H53" s="77"/>
      <c r="I53" s="77"/>
      <c r="J53" s="77"/>
      <c r="K53" s="45"/>
    </row>
    <row r="54" spans="1:11" ht="17.25" x14ac:dyDescent="0.3">
      <c r="A54" s="34"/>
      <c r="B54" s="38" t="s">
        <v>108</v>
      </c>
      <c r="C54" s="39"/>
      <c r="D54" s="52"/>
      <c r="E54" s="45">
        <v>0</v>
      </c>
      <c r="F54" s="52">
        <f t="shared" si="0"/>
        <v>0</v>
      </c>
      <c r="G54" s="38"/>
      <c r="H54" s="77"/>
      <c r="I54" s="77"/>
      <c r="J54" s="77"/>
      <c r="K54" s="45"/>
    </row>
    <row r="55" spans="1:11" ht="17.25" x14ac:dyDescent="0.3">
      <c r="A55" s="34"/>
      <c r="B55" s="38" t="s">
        <v>109</v>
      </c>
      <c r="C55" s="61">
        <v>13781.7</v>
      </c>
      <c r="D55" s="52"/>
      <c r="E55" s="45">
        <v>0</v>
      </c>
      <c r="F55" s="52">
        <f t="shared" si="0"/>
        <v>13781.7</v>
      </c>
      <c r="G55" s="38"/>
      <c r="H55" s="77"/>
      <c r="I55" s="77"/>
      <c r="J55" s="77"/>
      <c r="K55" s="45" t="s">
        <v>55</v>
      </c>
    </row>
    <row r="56" spans="1:11" ht="17.25" x14ac:dyDescent="0.3">
      <c r="A56" s="34"/>
      <c r="B56" s="78" t="s">
        <v>171</v>
      </c>
      <c r="C56" s="77"/>
      <c r="D56" s="79"/>
      <c r="E56" s="45">
        <v>210.8</v>
      </c>
      <c r="F56" s="52">
        <f t="shared" si="0"/>
        <v>210.8</v>
      </c>
      <c r="G56" s="38"/>
      <c r="H56" s="77"/>
      <c r="I56" s="77"/>
      <c r="J56" s="77"/>
      <c r="K56" s="45"/>
    </row>
    <row r="57" spans="1:11" ht="17.25" x14ac:dyDescent="0.3">
      <c r="A57" s="34"/>
      <c r="B57" s="82" t="s">
        <v>172</v>
      </c>
      <c r="C57" s="77"/>
      <c r="D57" s="79"/>
      <c r="E57" s="45">
        <v>4.08</v>
      </c>
      <c r="F57" s="52">
        <f t="shared" si="0"/>
        <v>4.08</v>
      </c>
      <c r="G57" s="38"/>
      <c r="H57" s="77"/>
      <c r="I57" s="77"/>
      <c r="J57" s="77"/>
      <c r="K57" s="45"/>
    </row>
    <row r="58" spans="1:11" ht="17.25" x14ac:dyDescent="0.3">
      <c r="A58" s="34"/>
      <c r="B58" s="38"/>
      <c r="C58" s="77"/>
      <c r="D58" s="79"/>
      <c r="E58" s="45"/>
      <c r="F58" s="52"/>
      <c r="G58" s="38"/>
      <c r="H58" s="77"/>
      <c r="I58" s="77"/>
      <c r="J58" s="77"/>
      <c r="K58" s="45" t="s">
        <v>55</v>
      </c>
    </row>
    <row r="59" spans="1:11" ht="17.25" x14ac:dyDescent="0.3">
      <c r="A59" s="34"/>
      <c r="B59" s="80" t="s">
        <v>110</v>
      </c>
      <c r="C59" s="77"/>
      <c r="D59" s="79"/>
      <c r="E59" s="45"/>
      <c r="F59" s="52"/>
      <c r="G59" s="38"/>
      <c r="H59" s="77"/>
      <c r="I59" s="77"/>
      <c r="J59" s="77"/>
      <c r="K59" s="45" t="s">
        <v>55</v>
      </c>
    </row>
    <row r="60" spans="1:11" ht="17.25" x14ac:dyDescent="0.3">
      <c r="A60" s="34"/>
      <c r="B60" s="38" t="s">
        <v>111</v>
      </c>
      <c r="C60" s="77"/>
      <c r="D60" s="79"/>
      <c r="E60" s="45">
        <v>0</v>
      </c>
      <c r="F60" s="52">
        <f t="shared" si="0"/>
        <v>0</v>
      </c>
      <c r="G60" s="38"/>
      <c r="H60" s="77"/>
      <c r="I60" s="77"/>
      <c r="J60" s="77"/>
      <c r="K60" s="45" t="s">
        <v>55</v>
      </c>
    </row>
    <row r="61" spans="1:11" ht="17.25" x14ac:dyDescent="0.3">
      <c r="A61" s="34"/>
      <c r="B61" s="38" t="s">
        <v>112</v>
      </c>
      <c r="C61" s="77"/>
      <c r="D61" s="79">
        <v>300</v>
      </c>
      <c r="E61" s="45">
        <v>130.05000000000001</v>
      </c>
      <c r="F61" s="52">
        <f t="shared" si="0"/>
        <v>430.05</v>
      </c>
      <c r="G61" s="38"/>
      <c r="H61" s="77"/>
      <c r="I61" s="77"/>
      <c r="J61" s="77"/>
      <c r="K61" s="45"/>
    </row>
    <row r="62" spans="1:11" ht="17.25" x14ac:dyDescent="0.3">
      <c r="A62" s="34"/>
      <c r="B62" s="38" t="s">
        <v>113</v>
      </c>
      <c r="C62" s="77"/>
      <c r="D62" s="79"/>
      <c r="E62" s="45">
        <v>0</v>
      </c>
      <c r="F62" s="52">
        <f t="shared" si="0"/>
        <v>0</v>
      </c>
      <c r="G62" s="38"/>
      <c r="H62" s="77"/>
      <c r="I62" s="77"/>
      <c r="J62" s="77"/>
      <c r="K62" s="45"/>
    </row>
    <row r="63" spans="1:11" ht="17.25" x14ac:dyDescent="0.3">
      <c r="A63" s="34"/>
      <c r="B63" s="78" t="s">
        <v>173</v>
      </c>
      <c r="C63" s="77"/>
      <c r="D63" s="79"/>
      <c r="E63" s="45">
        <v>122.83349999999999</v>
      </c>
      <c r="F63" s="52">
        <f t="shared" si="0"/>
        <v>122.83349999999999</v>
      </c>
      <c r="G63" s="38"/>
      <c r="H63" s="77"/>
      <c r="I63" s="77"/>
      <c r="J63" s="77"/>
      <c r="K63" s="45"/>
    </row>
    <row r="64" spans="1:11" ht="17.25" x14ac:dyDescent="0.3">
      <c r="A64" s="34"/>
      <c r="B64" s="78" t="s">
        <v>174</v>
      </c>
      <c r="C64" s="77"/>
      <c r="D64" s="79"/>
      <c r="E64" s="45">
        <v>3.0617000000000001</v>
      </c>
      <c r="F64" s="52">
        <f t="shared" si="0"/>
        <v>3.0617000000000001</v>
      </c>
      <c r="G64" s="38"/>
      <c r="H64" s="77"/>
      <c r="I64" s="77"/>
      <c r="J64" s="77"/>
      <c r="K64" s="45"/>
    </row>
    <row r="65" spans="1:11" ht="17.25" x14ac:dyDescent="0.3">
      <c r="A65" s="34"/>
      <c r="B65" s="38"/>
      <c r="C65" s="77"/>
      <c r="D65" s="79"/>
      <c r="E65" s="45"/>
      <c r="F65" s="52"/>
      <c r="G65" s="38"/>
      <c r="H65" s="77"/>
      <c r="I65" s="77"/>
      <c r="J65" s="77"/>
      <c r="K65" s="45"/>
    </row>
    <row r="66" spans="1:11" ht="17.25" x14ac:dyDescent="0.3">
      <c r="A66" s="34"/>
      <c r="B66" s="80" t="s">
        <v>114</v>
      </c>
      <c r="C66" s="77"/>
      <c r="D66" s="79"/>
      <c r="E66" s="45"/>
      <c r="F66" s="52"/>
      <c r="G66" s="38"/>
      <c r="H66" s="77"/>
      <c r="I66" s="77"/>
      <c r="J66" s="77"/>
      <c r="K66" s="45"/>
    </row>
    <row r="67" spans="1:11" ht="17.25" x14ac:dyDescent="0.3">
      <c r="A67" s="34"/>
      <c r="B67" s="38" t="s">
        <v>115</v>
      </c>
      <c r="C67" s="62">
        <f>62445.5-17377.2</f>
        <v>45068.3</v>
      </c>
      <c r="D67" s="52">
        <v>619643.77</v>
      </c>
      <c r="E67" s="45">
        <v>71493.544200000004</v>
      </c>
      <c r="F67" s="52">
        <f t="shared" si="0"/>
        <v>736205.61420000007</v>
      </c>
      <c r="G67" s="38"/>
      <c r="H67" s="77"/>
      <c r="I67" s="77"/>
      <c r="J67" s="77"/>
      <c r="K67" s="45"/>
    </row>
    <row r="68" spans="1:11" ht="17.25" x14ac:dyDescent="0.3">
      <c r="A68" s="34"/>
      <c r="B68" s="38" t="s">
        <v>116</v>
      </c>
      <c r="C68" s="62">
        <f>16572.5-4135.77</f>
        <v>12436.73</v>
      </c>
      <c r="D68" s="52">
        <v>175177.25</v>
      </c>
      <c r="E68" s="45">
        <v>18965.149000000001</v>
      </c>
      <c r="F68" s="52">
        <f t="shared" si="0"/>
        <v>206579.12900000002</v>
      </c>
      <c r="G68" s="38"/>
      <c r="H68" s="77"/>
      <c r="I68" s="77"/>
      <c r="J68" s="77"/>
      <c r="K68" s="45" t="s">
        <v>55</v>
      </c>
    </row>
    <row r="69" spans="1:11" ht="17.25" x14ac:dyDescent="0.3">
      <c r="A69" s="34"/>
      <c r="B69" s="38" t="s">
        <v>117</v>
      </c>
      <c r="C69" s="62">
        <v>2075.5700000000002</v>
      </c>
      <c r="D69" s="52">
        <v>7517.99</v>
      </c>
      <c r="E69" s="45">
        <v>538.50390000000004</v>
      </c>
      <c r="F69" s="52">
        <f t="shared" si="0"/>
        <v>10132.063899999999</v>
      </c>
      <c r="G69" s="38"/>
      <c r="H69" s="77"/>
      <c r="I69" s="77"/>
      <c r="J69" s="77"/>
      <c r="K69" s="45" t="s">
        <v>55</v>
      </c>
    </row>
    <row r="70" spans="1:11" ht="17.25" x14ac:dyDescent="0.3">
      <c r="A70" s="34"/>
      <c r="B70" s="38" t="s">
        <v>118</v>
      </c>
      <c r="C70" s="39"/>
      <c r="D70" s="52">
        <v>46012.25</v>
      </c>
      <c r="E70" s="45">
        <v>2271.6692000000003</v>
      </c>
      <c r="F70" s="52">
        <f t="shared" si="0"/>
        <v>48283.919200000004</v>
      </c>
      <c r="G70" s="38"/>
      <c r="H70" s="77"/>
      <c r="I70" s="77"/>
      <c r="J70" s="77"/>
      <c r="K70" s="45"/>
    </row>
    <row r="71" spans="1:11" ht="17.25" x14ac:dyDescent="0.3">
      <c r="A71" s="34"/>
      <c r="B71" s="38" t="s">
        <v>119</v>
      </c>
      <c r="C71" s="39"/>
      <c r="D71" s="52">
        <v>495</v>
      </c>
      <c r="E71" s="45">
        <v>62.678999999999995</v>
      </c>
      <c r="F71" s="52">
        <f t="shared" si="0"/>
        <v>557.67899999999997</v>
      </c>
      <c r="G71" s="38"/>
      <c r="H71" s="77"/>
      <c r="I71" s="77"/>
      <c r="J71" s="77"/>
      <c r="K71" s="45" t="s">
        <v>55</v>
      </c>
    </row>
    <row r="72" spans="1:11" ht="17.25" x14ac:dyDescent="0.3">
      <c r="A72" s="34"/>
      <c r="B72" s="78" t="s">
        <v>175</v>
      </c>
      <c r="C72" s="77"/>
      <c r="D72" s="79"/>
      <c r="E72" s="45">
        <v>51.68</v>
      </c>
      <c r="F72" s="52">
        <f t="shared" si="0"/>
        <v>51.68</v>
      </c>
      <c r="G72" s="38"/>
      <c r="H72" s="77"/>
      <c r="I72" s="77"/>
      <c r="J72" s="77"/>
      <c r="K72" s="45"/>
    </row>
    <row r="73" spans="1:11" ht="17.25" x14ac:dyDescent="0.3">
      <c r="A73" s="34"/>
      <c r="B73" s="38" t="s">
        <v>101</v>
      </c>
      <c r="C73" s="77"/>
      <c r="D73" s="52">
        <v>161555.45000000001</v>
      </c>
      <c r="E73" s="45">
        <v>0</v>
      </c>
      <c r="F73" s="52">
        <f t="shared" si="0"/>
        <v>161555.45000000001</v>
      </c>
      <c r="G73" s="38"/>
      <c r="H73" s="77"/>
      <c r="I73" s="77"/>
      <c r="J73" s="77"/>
      <c r="K73" s="45"/>
    </row>
    <row r="74" spans="1:11" ht="17.25" x14ac:dyDescent="0.3">
      <c r="A74" s="34"/>
      <c r="B74" s="38"/>
      <c r="C74" s="77"/>
      <c r="D74" s="79"/>
      <c r="E74" s="45"/>
      <c r="F74" s="52"/>
      <c r="G74" s="38"/>
      <c r="H74" s="77"/>
      <c r="I74" s="77"/>
      <c r="J74" s="77"/>
      <c r="K74" s="45"/>
    </row>
    <row r="75" spans="1:11" ht="17.25" x14ac:dyDescent="0.3">
      <c r="A75" s="34"/>
      <c r="B75" s="80" t="s">
        <v>120</v>
      </c>
      <c r="C75" s="77"/>
      <c r="D75" s="79"/>
      <c r="E75" s="45"/>
      <c r="F75" s="52"/>
      <c r="G75" s="38"/>
      <c r="H75" s="77"/>
      <c r="I75" s="77"/>
      <c r="J75" s="77"/>
      <c r="K75" s="45" t="s">
        <v>55</v>
      </c>
    </row>
    <row r="76" spans="1:11" ht="17.25" x14ac:dyDescent="0.3">
      <c r="A76" s="34"/>
      <c r="B76" s="38" t="s">
        <v>155</v>
      </c>
      <c r="C76" s="77"/>
      <c r="D76" s="79"/>
      <c r="E76" s="45">
        <v>2000.6722</v>
      </c>
      <c r="F76" s="52">
        <f t="shared" si="0"/>
        <v>2000.6722</v>
      </c>
      <c r="G76" s="38"/>
      <c r="H76" s="77"/>
      <c r="I76" s="77"/>
      <c r="J76" s="77"/>
      <c r="K76" s="45"/>
    </row>
    <row r="77" spans="1:11" ht="17.25" x14ac:dyDescent="0.3">
      <c r="A77" s="34"/>
      <c r="B77" s="38" t="s">
        <v>176</v>
      </c>
      <c r="C77" s="77"/>
      <c r="D77" s="79"/>
      <c r="E77" s="45">
        <v>8274.3284000000003</v>
      </c>
      <c r="F77" s="52">
        <f t="shared" si="0"/>
        <v>8274.3284000000003</v>
      </c>
      <c r="G77" s="38"/>
      <c r="H77" s="77"/>
      <c r="I77" s="77"/>
      <c r="J77" s="77"/>
      <c r="K77" s="45"/>
    </row>
    <row r="78" spans="1:11" ht="17.25" x14ac:dyDescent="0.3">
      <c r="A78" s="34"/>
      <c r="B78" s="78" t="s">
        <v>177</v>
      </c>
      <c r="C78" s="61">
        <v>40196</v>
      </c>
      <c r="D78" s="79"/>
      <c r="E78" s="45">
        <v>0</v>
      </c>
      <c r="F78" s="52">
        <f t="shared" si="0"/>
        <v>40196</v>
      </c>
      <c r="G78" s="38"/>
      <c r="H78" s="77"/>
      <c r="I78" s="77"/>
      <c r="J78" s="77"/>
      <c r="K78" s="45"/>
    </row>
    <row r="79" spans="1:11" ht="17.25" x14ac:dyDescent="0.3">
      <c r="A79" s="34"/>
      <c r="B79" s="78" t="s">
        <v>178</v>
      </c>
      <c r="C79" s="77"/>
      <c r="D79" s="79"/>
      <c r="E79" s="45">
        <v>0</v>
      </c>
      <c r="F79" s="52">
        <f t="shared" si="0"/>
        <v>0</v>
      </c>
      <c r="G79" s="38"/>
      <c r="H79" s="77"/>
      <c r="I79" s="77"/>
      <c r="J79" s="77"/>
      <c r="K79" s="45"/>
    </row>
    <row r="80" spans="1:11" ht="17.25" x14ac:dyDescent="0.3">
      <c r="A80" s="34"/>
      <c r="B80" s="38"/>
      <c r="C80" s="77"/>
      <c r="D80" s="79"/>
      <c r="E80" s="45"/>
      <c r="F80" s="52"/>
      <c r="G80" s="38"/>
      <c r="H80" s="77"/>
      <c r="I80" s="77"/>
      <c r="J80" s="77"/>
      <c r="K80" s="45"/>
    </row>
    <row r="81" spans="1:11" ht="17.25" x14ac:dyDescent="0.3">
      <c r="A81" s="34"/>
      <c r="B81" s="80" t="s">
        <v>121</v>
      </c>
      <c r="C81" s="77"/>
      <c r="D81" s="79"/>
      <c r="E81" s="45"/>
      <c r="F81" s="52"/>
      <c r="G81" s="38"/>
      <c r="H81" s="77"/>
      <c r="I81" s="77"/>
      <c r="J81" s="77"/>
      <c r="K81" s="45"/>
    </row>
    <row r="82" spans="1:11" ht="17.25" x14ac:dyDescent="0.3">
      <c r="A82" s="34"/>
      <c r="B82" s="80" t="s">
        <v>122</v>
      </c>
      <c r="C82" s="77"/>
      <c r="D82" s="79"/>
      <c r="E82" s="45"/>
      <c r="F82" s="52"/>
      <c r="G82" s="38"/>
      <c r="H82" s="77"/>
      <c r="I82" s="77"/>
      <c r="J82" s="77"/>
      <c r="K82" s="45"/>
    </row>
    <row r="83" spans="1:11" ht="17.25" x14ac:dyDescent="0.3">
      <c r="A83" s="34"/>
      <c r="B83" s="38" t="s">
        <v>123</v>
      </c>
      <c r="C83" s="77"/>
      <c r="D83" s="79"/>
      <c r="E83" s="45">
        <v>0</v>
      </c>
      <c r="F83" s="52">
        <f t="shared" ref="F83:F105" si="2">SUM(C83:E83)</f>
        <v>0</v>
      </c>
      <c r="G83" s="38"/>
      <c r="H83" s="77"/>
      <c r="I83" s="77"/>
      <c r="J83" s="77"/>
      <c r="K83" s="45"/>
    </row>
    <row r="84" spans="1:11" ht="17.25" x14ac:dyDescent="0.3">
      <c r="A84" s="34"/>
      <c r="B84" s="38" t="s">
        <v>124</v>
      </c>
      <c r="C84" s="77"/>
      <c r="D84" s="79"/>
      <c r="E84" s="45">
        <v>109.12469999999999</v>
      </c>
      <c r="F84" s="52">
        <f t="shared" si="2"/>
        <v>109.12469999999999</v>
      </c>
      <c r="G84" s="38"/>
      <c r="H84" s="77"/>
      <c r="I84" s="77"/>
      <c r="J84" s="77"/>
      <c r="K84" s="45"/>
    </row>
    <row r="85" spans="1:11" ht="17.25" x14ac:dyDescent="0.3">
      <c r="A85" s="34"/>
      <c r="B85" s="38" t="s">
        <v>125</v>
      </c>
      <c r="C85" s="39"/>
      <c r="D85" s="52">
        <v>40314.79</v>
      </c>
      <c r="E85" s="45">
        <v>2065.1651000000002</v>
      </c>
      <c r="F85" s="52">
        <f t="shared" si="2"/>
        <v>42379.955099999999</v>
      </c>
      <c r="G85" s="38"/>
      <c r="H85" s="77"/>
      <c r="I85" s="77"/>
      <c r="J85" s="77"/>
      <c r="K85" s="45"/>
    </row>
    <row r="86" spans="1:11" ht="17.25" x14ac:dyDescent="0.3">
      <c r="A86" s="34"/>
      <c r="B86" s="38" t="s">
        <v>126</v>
      </c>
      <c r="C86" s="39"/>
      <c r="D86" s="52"/>
      <c r="E86" s="45">
        <v>0</v>
      </c>
      <c r="F86" s="52">
        <f t="shared" si="2"/>
        <v>0</v>
      </c>
      <c r="G86" s="38"/>
      <c r="H86" s="77"/>
      <c r="I86" s="77"/>
      <c r="J86" s="77"/>
      <c r="K86" s="45"/>
    </row>
    <row r="87" spans="1:11" ht="17.25" x14ac:dyDescent="0.3">
      <c r="A87" s="34"/>
      <c r="B87" s="38" t="s">
        <v>127</v>
      </c>
      <c r="C87" s="39"/>
      <c r="D87" s="52"/>
      <c r="E87" s="45">
        <v>0</v>
      </c>
      <c r="F87" s="52">
        <f t="shared" si="2"/>
        <v>0</v>
      </c>
      <c r="G87" s="38"/>
      <c r="H87" s="77"/>
      <c r="I87" s="77"/>
      <c r="J87" s="77"/>
      <c r="K87" s="45"/>
    </row>
    <row r="88" spans="1:11" ht="17.25" x14ac:dyDescent="0.3">
      <c r="A88" s="34"/>
      <c r="B88" s="38" t="s">
        <v>128</v>
      </c>
      <c r="C88" s="66">
        <v>5116.92</v>
      </c>
      <c r="D88" s="52"/>
      <c r="E88" s="45">
        <v>0</v>
      </c>
      <c r="F88" s="52">
        <f t="shared" si="2"/>
        <v>5116.92</v>
      </c>
      <c r="G88" s="38"/>
      <c r="H88" s="77"/>
      <c r="I88" s="77"/>
      <c r="J88" s="77"/>
      <c r="K88" s="45"/>
    </row>
    <row r="89" spans="1:11" ht="17.25" x14ac:dyDescent="0.3">
      <c r="A89" s="34"/>
      <c r="B89" s="38" t="s">
        <v>129</v>
      </c>
      <c r="C89" s="61">
        <v>0.01</v>
      </c>
      <c r="D89" s="79"/>
      <c r="E89" s="45">
        <v>5.7800000000000004E-2</v>
      </c>
      <c r="F89" s="52">
        <f t="shared" si="2"/>
        <v>6.7799999999999999E-2</v>
      </c>
      <c r="G89" s="38"/>
      <c r="H89" s="77"/>
      <c r="I89" s="77"/>
      <c r="J89" s="77"/>
      <c r="K89" s="45" t="s">
        <v>55</v>
      </c>
    </row>
    <row r="90" spans="1:11" ht="17.25" x14ac:dyDescent="0.3">
      <c r="A90" s="34"/>
      <c r="B90" s="38" t="s">
        <v>130</v>
      </c>
      <c r="C90" s="77"/>
      <c r="D90" s="79"/>
      <c r="E90" s="45">
        <v>0</v>
      </c>
      <c r="F90" s="52">
        <f t="shared" si="2"/>
        <v>0</v>
      </c>
      <c r="G90" s="38"/>
      <c r="H90" s="77"/>
      <c r="I90" s="77"/>
      <c r="J90" s="77"/>
      <c r="K90" s="45"/>
    </row>
    <row r="91" spans="1:11" ht="17.25" x14ac:dyDescent="0.3">
      <c r="A91" s="34"/>
      <c r="B91" s="38" t="s">
        <v>131</v>
      </c>
      <c r="C91" s="77"/>
      <c r="D91" s="79"/>
      <c r="E91" s="45">
        <v>2331.0026000000003</v>
      </c>
      <c r="F91" s="52">
        <f t="shared" si="2"/>
        <v>2331.0026000000003</v>
      </c>
      <c r="G91" s="38"/>
      <c r="H91" s="77"/>
      <c r="I91" s="77"/>
      <c r="J91" s="77"/>
      <c r="K91" s="45" t="s">
        <v>55</v>
      </c>
    </row>
    <row r="92" spans="1:11" ht="17.25" x14ac:dyDescent="0.3">
      <c r="A92" s="34"/>
      <c r="B92" s="38" t="s">
        <v>132</v>
      </c>
      <c r="C92" s="77"/>
      <c r="D92" s="79"/>
      <c r="E92" s="45">
        <v>0</v>
      </c>
      <c r="F92" s="52">
        <f t="shared" si="2"/>
        <v>0</v>
      </c>
      <c r="G92" s="38"/>
      <c r="H92" s="77"/>
      <c r="I92" s="77"/>
      <c r="J92" s="77"/>
      <c r="K92" s="45"/>
    </row>
    <row r="93" spans="1:11" ht="17.25" x14ac:dyDescent="0.3">
      <c r="A93" s="34"/>
      <c r="B93" s="38" t="s">
        <v>133</v>
      </c>
      <c r="C93" s="77"/>
      <c r="D93" s="79"/>
      <c r="E93" s="45">
        <v>184.96</v>
      </c>
      <c r="F93" s="52">
        <f t="shared" si="2"/>
        <v>184.96</v>
      </c>
      <c r="G93" s="38"/>
      <c r="H93" s="77"/>
      <c r="I93" s="77"/>
      <c r="J93" s="77"/>
      <c r="K93" s="45"/>
    </row>
    <row r="94" spans="1:11" ht="17.25" x14ac:dyDescent="0.3">
      <c r="A94" s="34"/>
      <c r="B94" s="38" t="s">
        <v>134</v>
      </c>
      <c r="C94" s="77"/>
      <c r="D94" s="79"/>
      <c r="E94" s="45">
        <v>0</v>
      </c>
      <c r="F94" s="52">
        <f t="shared" si="2"/>
        <v>0</v>
      </c>
      <c r="G94" s="38"/>
      <c r="H94" s="77"/>
      <c r="I94" s="77"/>
      <c r="J94" s="77"/>
      <c r="K94" s="45"/>
    </row>
    <row r="95" spans="1:11" ht="17.25" x14ac:dyDescent="0.3">
      <c r="A95" s="34"/>
      <c r="B95" s="78" t="s">
        <v>179</v>
      </c>
      <c r="C95" s="77"/>
      <c r="D95" s="79"/>
      <c r="E95" s="45">
        <v>0</v>
      </c>
      <c r="F95" s="52">
        <f t="shared" si="2"/>
        <v>0</v>
      </c>
      <c r="G95" s="38"/>
      <c r="H95" s="77"/>
      <c r="I95" s="77"/>
      <c r="J95" s="77"/>
      <c r="K95" s="45"/>
    </row>
    <row r="96" spans="1:11" ht="17.25" x14ac:dyDescent="0.3">
      <c r="A96" s="34"/>
      <c r="B96" s="78" t="s">
        <v>180</v>
      </c>
      <c r="C96" s="77"/>
      <c r="D96" s="79"/>
      <c r="E96" s="45">
        <v>52.677900000000001</v>
      </c>
      <c r="F96" s="52">
        <f t="shared" si="2"/>
        <v>52.677900000000001</v>
      </c>
      <c r="G96" s="38"/>
      <c r="H96" s="77"/>
      <c r="I96" s="77"/>
      <c r="J96" s="77"/>
      <c r="K96" s="45"/>
    </row>
    <row r="97" spans="1:11" ht="17.25" x14ac:dyDescent="0.3">
      <c r="A97" s="34"/>
      <c r="B97" s="78" t="s">
        <v>181</v>
      </c>
      <c r="C97" s="77"/>
      <c r="D97" s="79"/>
      <c r="E97" s="45">
        <v>0</v>
      </c>
      <c r="F97" s="52">
        <f t="shared" si="2"/>
        <v>0</v>
      </c>
      <c r="G97" s="38"/>
      <c r="H97" s="77"/>
      <c r="I97" s="77"/>
      <c r="J97" s="77"/>
      <c r="K97" s="45"/>
    </row>
    <row r="98" spans="1:11" ht="17.25" x14ac:dyDescent="0.3">
      <c r="A98" s="34"/>
      <c r="B98" s="78" t="s">
        <v>182</v>
      </c>
      <c r="C98" s="77"/>
      <c r="D98" s="79"/>
      <c r="E98" s="45">
        <v>538.98500000000001</v>
      </c>
      <c r="F98" s="52">
        <f t="shared" si="2"/>
        <v>538.98500000000001</v>
      </c>
      <c r="G98" s="38"/>
      <c r="H98" s="77"/>
      <c r="I98" s="77"/>
      <c r="J98" s="77"/>
      <c r="K98" s="45"/>
    </row>
    <row r="99" spans="1:11" ht="17.25" x14ac:dyDescent="0.3">
      <c r="A99" s="34"/>
      <c r="B99" s="78" t="s">
        <v>183</v>
      </c>
      <c r="C99" s="77"/>
      <c r="D99" s="79"/>
      <c r="E99" s="45">
        <v>2137.0700000000002</v>
      </c>
      <c r="F99" s="52">
        <f t="shared" si="2"/>
        <v>2137.0700000000002</v>
      </c>
      <c r="G99" s="38"/>
      <c r="H99" s="77"/>
      <c r="I99" s="77"/>
      <c r="J99" s="77"/>
      <c r="K99" s="45"/>
    </row>
    <row r="100" spans="1:11" ht="17.25" x14ac:dyDescent="0.3">
      <c r="A100" s="34"/>
      <c r="B100" s="78" t="s">
        <v>184</v>
      </c>
      <c r="C100" s="77"/>
      <c r="D100" s="79"/>
      <c r="E100" s="45">
        <v>782</v>
      </c>
      <c r="F100" s="52">
        <f t="shared" si="2"/>
        <v>782</v>
      </c>
      <c r="G100" s="38"/>
      <c r="H100" s="77"/>
      <c r="I100" s="77"/>
      <c r="J100" s="77"/>
      <c r="K100" s="45"/>
    </row>
    <row r="101" spans="1:11" ht="17.25" x14ac:dyDescent="0.3">
      <c r="A101" s="34"/>
      <c r="B101" s="78" t="s">
        <v>185</v>
      </c>
      <c r="C101" s="77"/>
      <c r="D101" s="79"/>
      <c r="E101" s="45">
        <v>0</v>
      </c>
      <c r="F101" s="52">
        <f t="shared" si="2"/>
        <v>0</v>
      </c>
      <c r="G101" s="38"/>
      <c r="H101" s="77"/>
      <c r="I101" s="77"/>
      <c r="J101" s="77"/>
      <c r="K101" s="45"/>
    </row>
    <row r="102" spans="1:11" ht="17.25" x14ac:dyDescent="0.3">
      <c r="A102" s="34"/>
      <c r="B102" s="78" t="s">
        <v>186</v>
      </c>
      <c r="C102" s="77"/>
      <c r="D102" s="79"/>
      <c r="E102" s="45">
        <v>0</v>
      </c>
      <c r="F102" s="52">
        <f t="shared" si="2"/>
        <v>0</v>
      </c>
      <c r="G102" s="38"/>
      <c r="H102" s="77"/>
      <c r="I102" s="77"/>
      <c r="J102" s="77"/>
      <c r="K102" s="45"/>
    </row>
    <row r="103" spans="1:11" ht="17.25" x14ac:dyDescent="0.3">
      <c r="A103" s="34"/>
      <c r="B103" s="38"/>
      <c r="C103" s="77"/>
      <c r="D103" s="79"/>
      <c r="E103" s="45"/>
      <c r="F103" s="52"/>
      <c r="G103" s="38"/>
      <c r="H103" s="77"/>
      <c r="I103" s="77"/>
      <c r="J103" s="77"/>
      <c r="K103" s="45"/>
    </row>
    <row r="104" spans="1:11" ht="17.25" x14ac:dyDescent="0.3">
      <c r="A104" s="34"/>
      <c r="B104" s="80" t="s">
        <v>135</v>
      </c>
      <c r="C104" s="77"/>
      <c r="D104" s="79"/>
      <c r="E104" s="45"/>
      <c r="F104" s="52"/>
      <c r="G104" s="38"/>
      <c r="H104" s="77"/>
      <c r="I104" s="77"/>
      <c r="J104" s="77"/>
      <c r="K104" s="45"/>
    </row>
    <row r="105" spans="1:11" ht="17.25" x14ac:dyDescent="0.3">
      <c r="A105" s="34"/>
      <c r="B105" s="38" t="s">
        <v>136</v>
      </c>
      <c r="C105" s="77"/>
      <c r="D105" s="53">
        <v>1708</v>
      </c>
      <c r="E105" s="45">
        <v>1065.0925</v>
      </c>
      <c r="F105" s="52">
        <f t="shared" si="2"/>
        <v>2773.0924999999997</v>
      </c>
      <c r="G105" s="38"/>
      <c r="H105" s="77"/>
      <c r="I105" s="77"/>
      <c r="J105" s="77"/>
      <c r="K105" s="45"/>
    </row>
    <row r="106" spans="1:11" ht="17.25" x14ac:dyDescent="0.3">
      <c r="A106" s="34"/>
      <c r="B106" s="38"/>
      <c r="C106" s="77"/>
      <c r="D106" s="79"/>
      <c r="E106" s="45"/>
      <c r="F106" s="52"/>
      <c r="G106" s="38"/>
      <c r="H106" s="77"/>
      <c r="I106" s="77"/>
      <c r="J106" s="77"/>
      <c r="K106" s="45"/>
    </row>
    <row r="107" spans="1:11" ht="17.25" x14ac:dyDescent="0.3">
      <c r="A107" s="34"/>
      <c r="B107" s="84" t="s">
        <v>137</v>
      </c>
      <c r="C107" s="77"/>
      <c r="D107" s="79"/>
      <c r="E107" s="45"/>
      <c r="F107" s="52"/>
      <c r="G107" s="38"/>
      <c r="H107" s="77"/>
      <c r="I107" s="77"/>
      <c r="J107" s="77"/>
      <c r="K107" s="45"/>
    </row>
    <row r="108" spans="1:11" ht="17.25" x14ac:dyDescent="0.3">
      <c r="A108" s="34"/>
      <c r="B108" s="85" t="s">
        <v>138</v>
      </c>
      <c r="C108" s="66">
        <v>19108.439999999999</v>
      </c>
      <c r="D108" s="79"/>
      <c r="E108" s="45">
        <v>4604.28</v>
      </c>
      <c r="F108" s="52">
        <f>SUM(C108:E108)</f>
        <v>23712.719999999998</v>
      </c>
      <c r="G108" s="38"/>
      <c r="H108" s="77"/>
      <c r="I108" s="77"/>
      <c r="J108" s="77"/>
      <c r="K108" s="45"/>
    </row>
    <row r="109" spans="1:11" ht="17.25" x14ac:dyDescent="0.3">
      <c r="A109" s="34"/>
      <c r="B109" s="85" t="s">
        <v>139</v>
      </c>
      <c r="C109" s="77"/>
      <c r="D109" s="79"/>
      <c r="E109" s="45">
        <v>2113.6695</v>
      </c>
      <c r="F109" s="52">
        <f>SUM(C109:E109)</f>
        <v>2113.6695</v>
      </c>
      <c r="G109" s="38"/>
      <c r="H109" s="77"/>
      <c r="I109" s="77"/>
      <c r="J109" s="77"/>
      <c r="K109" s="45"/>
    </row>
    <row r="110" spans="1:11" ht="18" thickBot="1" x14ac:dyDescent="0.35">
      <c r="A110" s="34"/>
      <c r="B110" s="90"/>
      <c r="C110" s="89"/>
      <c r="D110" s="93"/>
      <c r="E110" s="93"/>
      <c r="F110" s="52"/>
      <c r="G110" s="38"/>
      <c r="H110" s="77"/>
      <c r="I110" s="77"/>
      <c r="J110" s="77"/>
      <c r="K110" s="45"/>
    </row>
    <row r="111" spans="1:11" ht="17.25" thickBot="1" x14ac:dyDescent="0.3">
      <c r="A111" s="34"/>
      <c r="B111" s="91" t="s">
        <v>140</v>
      </c>
      <c r="C111" s="92">
        <f>SUM(C6:C110)</f>
        <v>142310.56</v>
      </c>
      <c r="D111" s="92">
        <f>SUM(D6:D110)</f>
        <v>1405802.9900000002</v>
      </c>
      <c r="E111" s="92">
        <f>SUM(E6:E110)</f>
        <v>155901.76740000001</v>
      </c>
      <c r="F111" s="41">
        <f>SUM(F6:F110)</f>
        <v>1704015.3173999998</v>
      </c>
      <c r="G111" s="86" t="s">
        <v>140</v>
      </c>
      <c r="H111" s="87">
        <f>SUM(H8:H109)</f>
        <v>1761068.3199999998</v>
      </c>
      <c r="I111" s="88">
        <f>SUM(I8:I109)</f>
        <v>27815.760000000002</v>
      </c>
      <c r="J111" s="88">
        <f>SUM(J8:J109)</f>
        <v>4607.6187999999993</v>
      </c>
      <c r="K111" s="88">
        <f>SUM(K8:K109)</f>
        <v>1793491.6988000001</v>
      </c>
    </row>
    <row r="112" spans="1:11" ht="16.5" thickBot="1" x14ac:dyDescent="0.3">
      <c r="A112" s="34"/>
      <c r="B112" s="34"/>
      <c r="C112" s="42"/>
      <c r="D112" s="34"/>
      <c r="E112" s="34"/>
      <c r="F112" s="34"/>
      <c r="G112" s="34"/>
      <c r="H112" s="34" t="s">
        <v>55</v>
      </c>
      <c r="I112" s="34"/>
      <c r="J112" s="34"/>
      <c r="K112" s="46"/>
    </row>
    <row r="113" spans="1:11" ht="19.5" thickTop="1" thickBot="1" x14ac:dyDescent="0.3">
      <c r="A113" s="34"/>
      <c r="B113" s="43" t="s">
        <v>141</v>
      </c>
      <c r="C113" s="44"/>
      <c r="D113" s="55"/>
      <c r="E113" s="55"/>
      <c r="F113" s="56">
        <f>K111-F111</f>
        <v>89476.381400000304</v>
      </c>
      <c r="G113" s="34"/>
      <c r="H113" s="42" t="s">
        <v>55</v>
      </c>
      <c r="I113" s="34"/>
      <c r="J113" s="34"/>
      <c r="K113" s="34"/>
    </row>
    <row r="114" spans="1:11" ht="15.75" thickTop="1" x14ac:dyDescent="0.25">
      <c r="B114" s="16"/>
      <c r="C114" s="30"/>
      <c r="D114" s="30"/>
      <c r="E114" s="16"/>
      <c r="F114" s="16"/>
      <c r="G114" s="19" t="s">
        <v>55</v>
      </c>
      <c r="H114" s="16"/>
      <c r="I114" s="16"/>
    </row>
    <row r="115" spans="1:11" x14ac:dyDescent="0.25">
      <c r="B115" s="20"/>
      <c r="C115" s="31"/>
      <c r="D115" s="31"/>
      <c r="E115" s="21"/>
      <c r="F115" s="16"/>
      <c r="G115" s="22"/>
      <c r="H115" s="16"/>
      <c r="I115" s="16"/>
    </row>
    <row r="116" spans="1:11" ht="16.5" x14ac:dyDescent="0.25">
      <c r="B116" s="28" t="s">
        <v>144</v>
      </c>
      <c r="C116" s="58">
        <f>E111*57.93/100</f>
        <v>90313.893854819995</v>
      </c>
      <c r="D116" s="29">
        <f>E111*42.07/100</f>
        <v>65587.873545180017</v>
      </c>
      <c r="E116" s="21"/>
      <c r="F116" s="16"/>
      <c r="G116" s="16"/>
      <c r="H116" s="16"/>
      <c r="I116" s="23"/>
    </row>
    <row r="117" spans="1:11" x14ac:dyDescent="0.25">
      <c r="B117" s="16"/>
      <c r="C117" s="19"/>
      <c r="D117" s="19"/>
      <c r="E117" s="21"/>
      <c r="F117" s="17" t="s">
        <v>55</v>
      </c>
      <c r="G117" s="16"/>
      <c r="H117" s="16"/>
      <c r="I117" s="23"/>
    </row>
    <row r="118" spans="1:11" ht="16.5" x14ac:dyDescent="0.25">
      <c r="B118" s="16"/>
      <c r="C118" s="29">
        <f>C111+C116</f>
        <v>232624.45385481999</v>
      </c>
      <c r="D118" s="60">
        <f>D116+D111</f>
        <v>1471390.8635451803</v>
      </c>
      <c r="E118" s="24">
        <f>C118+D118</f>
        <v>1704015.3174000003</v>
      </c>
      <c r="F118" s="16"/>
      <c r="G118" s="16"/>
      <c r="H118" s="16"/>
      <c r="I118" s="23"/>
    </row>
    <row r="119" spans="1:11" x14ac:dyDescent="0.25">
      <c r="B119" s="16"/>
      <c r="C119" s="19"/>
      <c r="D119" s="19"/>
      <c r="E119" s="24"/>
      <c r="F119" s="16"/>
      <c r="G119" s="16"/>
      <c r="H119" s="16"/>
      <c r="I119" s="23"/>
    </row>
    <row r="120" spans="1:11" x14ac:dyDescent="0.25">
      <c r="B120" s="16"/>
      <c r="C120" s="30"/>
      <c r="D120" s="32"/>
      <c r="E120" s="21"/>
      <c r="F120" s="16"/>
      <c r="G120" s="16"/>
      <c r="H120" s="16"/>
      <c r="I120" s="23"/>
    </row>
    <row r="121" spans="1:11" x14ac:dyDescent="0.25">
      <c r="B121" s="16"/>
      <c r="C121" s="30"/>
      <c r="D121" s="32"/>
      <c r="E121" s="21"/>
      <c r="F121" s="16"/>
      <c r="G121" s="16"/>
      <c r="H121" s="16"/>
      <c r="I121" s="22"/>
    </row>
    <row r="122" spans="1:11" ht="15.75" x14ac:dyDescent="0.25">
      <c r="B122" s="59" t="s">
        <v>11</v>
      </c>
      <c r="C122" s="30"/>
      <c r="D122" s="32">
        <f>C18+C26+C31+C43+C47+C55+C78+C89+D118</f>
        <v>1529895.4635451804</v>
      </c>
      <c r="E122" s="21"/>
      <c r="F122" s="16"/>
      <c r="G122" s="16"/>
      <c r="H122" s="16"/>
      <c r="I122" s="16"/>
    </row>
    <row r="123" spans="1:11" x14ac:dyDescent="0.25">
      <c r="B123" s="9" t="s">
        <v>12</v>
      </c>
      <c r="C123" s="30"/>
      <c r="D123" s="32"/>
      <c r="E123" s="21"/>
      <c r="F123" s="16"/>
      <c r="G123" s="16"/>
      <c r="H123" s="16"/>
      <c r="I123" s="16"/>
    </row>
    <row r="124" spans="1:11" ht="15.75" x14ac:dyDescent="0.25">
      <c r="B124" s="57" t="s">
        <v>15</v>
      </c>
      <c r="C124" s="30"/>
      <c r="D124" s="21">
        <f>C67+C68+C69+C116</f>
        <v>149894.49385482</v>
      </c>
      <c r="E124" s="21"/>
      <c r="F124" s="16"/>
      <c r="G124" s="16"/>
      <c r="H124" s="16"/>
      <c r="I124" s="16"/>
    </row>
    <row r="125" spans="1:11" ht="15.75" x14ac:dyDescent="0.25">
      <c r="B125" s="9" t="s">
        <v>145</v>
      </c>
      <c r="C125" s="30">
        <f>C67+C68+C69+E67+E68+E69+E70+E71+E72+E73</f>
        <v>152963.82530000003</v>
      </c>
      <c r="D125" s="21"/>
      <c r="E125" s="18"/>
      <c r="F125" s="16"/>
      <c r="G125" s="16"/>
      <c r="H125" s="16"/>
      <c r="I125" s="16"/>
    </row>
    <row r="126" spans="1:11" ht="15.75" x14ac:dyDescent="0.25">
      <c r="B126" s="65" t="s">
        <v>10</v>
      </c>
      <c r="D126" s="11">
        <f>C88+C108</f>
        <v>24225.360000000001</v>
      </c>
    </row>
    <row r="128" spans="1:11" x14ac:dyDescent="0.25">
      <c r="D128" s="1">
        <f>SUM(D122:D126)</f>
        <v>1704015.3174000005</v>
      </c>
      <c r="E128" s="1"/>
    </row>
    <row r="132" spans="2:8" x14ac:dyDescent="0.25">
      <c r="B132" s="25"/>
      <c r="C132" s="30"/>
      <c r="D132" s="30"/>
      <c r="E132" s="16"/>
      <c r="F132" s="16"/>
      <c r="G132" s="19"/>
      <c r="H132" s="19"/>
    </row>
    <row r="133" spans="2:8" x14ac:dyDescent="0.25">
      <c r="B133" s="25"/>
      <c r="C133" s="19"/>
      <c r="D133" s="19"/>
      <c r="E133" s="26"/>
      <c r="F133" s="16"/>
      <c r="G133" s="19"/>
      <c r="H133" s="16"/>
    </row>
    <row r="142" spans="2:8" x14ac:dyDescent="0.25">
      <c r="B142" s="27" t="s">
        <v>55</v>
      </c>
      <c r="C142" s="30"/>
      <c r="D142" s="30"/>
      <c r="E142" s="16"/>
      <c r="F142" s="16"/>
      <c r="G142" s="16"/>
      <c r="H142" s="16"/>
    </row>
  </sheetData>
  <mergeCells count="5">
    <mergeCell ref="B1:K1"/>
    <mergeCell ref="B2:K2"/>
    <mergeCell ref="B3:K3"/>
    <mergeCell ref="B4:F4"/>
    <mergeCell ref="G4:K4"/>
  </mergeCells>
  <pageMargins left="0.70866141732283472" right="0.70866141732283472" top="0.74803149606299213" bottom="0.74803149606299213" header="0.31496062992125984" footer="0.31496062992125984"/>
  <pageSetup paperSize="8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selection activeCell="A10" sqref="A10:A15"/>
    </sheetView>
  </sheetViews>
  <sheetFormatPr defaultRowHeight="15" x14ac:dyDescent="0.25"/>
  <cols>
    <col min="1" max="1" width="40.5703125" customWidth="1"/>
    <col min="2" max="2" width="34.28515625" customWidth="1"/>
  </cols>
  <sheetData>
    <row r="1" spans="1:11" ht="23.25" x14ac:dyDescent="0.35">
      <c r="A1" s="102" t="s">
        <v>14</v>
      </c>
      <c r="B1" s="102"/>
    </row>
    <row r="2" spans="1:11" ht="28.5" x14ac:dyDescent="0.45">
      <c r="A2" s="103" t="s">
        <v>13</v>
      </c>
      <c r="B2" s="103"/>
    </row>
    <row r="3" spans="1:11" ht="18.75" x14ac:dyDescent="0.3">
      <c r="A3" s="104" t="s">
        <v>8</v>
      </c>
      <c r="B3" s="104"/>
    </row>
    <row r="4" spans="1:11" ht="15.75" x14ac:dyDescent="0.25">
      <c r="A4" s="6" t="s">
        <v>0</v>
      </c>
      <c r="B4" s="6" t="s">
        <v>6</v>
      </c>
    </row>
    <row r="5" spans="1:11" ht="15.75" x14ac:dyDescent="0.25">
      <c r="A5" s="7" t="s">
        <v>3</v>
      </c>
      <c r="B5" s="8">
        <f>'Rendiconto Nidi'!H516-0.41</f>
        <v>88706</v>
      </c>
    </row>
    <row r="6" spans="1:11" ht="15.75" x14ac:dyDescent="0.25">
      <c r="A6" s="7" t="s">
        <v>4</v>
      </c>
      <c r="B6" s="8">
        <f>'Rendiconto Nidi'!H519+0.5</f>
        <v>884653</v>
      </c>
    </row>
    <row r="7" spans="1:11" ht="15.75" x14ac:dyDescent="0.25">
      <c r="A7" s="4" t="s">
        <v>7</v>
      </c>
      <c r="B7" s="5">
        <f>SUM(B5:B6)</f>
        <v>973359</v>
      </c>
    </row>
    <row r="8" spans="1:11" x14ac:dyDescent="0.25">
      <c r="A8" s="2"/>
      <c r="B8" s="3"/>
    </row>
    <row r="9" spans="1:11" ht="18.75" x14ac:dyDescent="0.3">
      <c r="A9" s="104" t="s">
        <v>9</v>
      </c>
      <c r="B9" s="104"/>
    </row>
    <row r="10" spans="1:11" ht="15.75" x14ac:dyDescent="0.25">
      <c r="A10" s="6" t="s">
        <v>0</v>
      </c>
      <c r="B10" s="6" t="s">
        <v>6</v>
      </c>
    </row>
    <row r="11" spans="1:11" ht="15.75" x14ac:dyDescent="0.25">
      <c r="A11" s="7" t="s">
        <v>11</v>
      </c>
      <c r="B11" s="8">
        <f>'Rendiconto Nidi'!D516+0.45</f>
        <v>726929.99834159994</v>
      </c>
    </row>
    <row r="12" spans="1:11" x14ac:dyDescent="0.25">
      <c r="A12" s="9" t="s">
        <v>12</v>
      </c>
      <c r="B12" s="10"/>
    </row>
    <row r="13" spans="1:11" ht="15.75" x14ac:dyDescent="0.25">
      <c r="A13" s="7" t="s">
        <v>15</v>
      </c>
      <c r="B13" s="8">
        <f>'Rendiconto Nidi'!D518-0.28</f>
        <v>212502.99965839993</v>
      </c>
    </row>
    <row r="14" spans="1:11" ht="15.75" x14ac:dyDescent="0.25">
      <c r="A14" s="9" t="s">
        <v>198</v>
      </c>
      <c r="B14" s="8"/>
    </row>
    <row r="15" spans="1:11" ht="15.75" x14ac:dyDescent="0.25">
      <c r="A15" s="7" t="s">
        <v>10</v>
      </c>
      <c r="B15" s="8">
        <f>'Rendiconto Nidi'!D520+0.02</f>
        <v>2395</v>
      </c>
    </row>
    <row r="16" spans="1:11" ht="15.75" x14ac:dyDescent="0.25">
      <c r="A16" s="4" t="s">
        <v>7</v>
      </c>
      <c r="B16" s="5">
        <f>SUM(B11:B15)</f>
        <v>941827.99799999991</v>
      </c>
      <c r="K16" s="1">
        <f>B7-B16</f>
        <v>31531.002000000095</v>
      </c>
    </row>
    <row r="17" spans="2:11" x14ac:dyDescent="0.25">
      <c r="B17" s="1"/>
      <c r="K17">
        <v>444.8</v>
      </c>
    </row>
    <row r="18" spans="2:11" x14ac:dyDescent="0.25">
      <c r="B18" s="1"/>
      <c r="K18">
        <v>5.72</v>
      </c>
    </row>
    <row r="19" spans="2:11" x14ac:dyDescent="0.25">
      <c r="B19" s="1"/>
      <c r="K19">
        <v>322.8</v>
      </c>
    </row>
    <row r="20" spans="2:11" x14ac:dyDescent="0.25">
      <c r="B20" s="1"/>
      <c r="K20" s="74">
        <v>134.59</v>
      </c>
    </row>
    <row r="21" spans="2:11" x14ac:dyDescent="0.25">
      <c r="B21" s="1"/>
      <c r="K21" s="113">
        <v>75</v>
      </c>
    </row>
    <row r="22" spans="2:11" x14ac:dyDescent="0.25">
      <c r="B22" s="1"/>
      <c r="K22" s="1">
        <v>2466.1</v>
      </c>
    </row>
    <row r="23" spans="2:11" x14ac:dyDescent="0.25">
      <c r="B23" s="1"/>
      <c r="K23" s="113">
        <v>24</v>
      </c>
    </row>
    <row r="24" spans="2:11" x14ac:dyDescent="0.25">
      <c r="B24" s="1"/>
      <c r="K24" s="113">
        <v>6087.58</v>
      </c>
    </row>
    <row r="25" spans="2:11" x14ac:dyDescent="0.25">
      <c r="B25" s="1"/>
      <c r="K25" s="113">
        <v>10</v>
      </c>
    </row>
    <row r="26" spans="2:11" x14ac:dyDescent="0.25">
      <c r="B26" s="1"/>
      <c r="K26" s="113">
        <v>85</v>
      </c>
    </row>
    <row r="27" spans="2:11" x14ac:dyDescent="0.25">
      <c r="K27" s="113">
        <v>122.2</v>
      </c>
    </row>
    <row r="28" spans="2:11" x14ac:dyDescent="0.25">
      <c r="K28" s="113">
        <v>343.6</v>
      </c>
    </row>
    <row r="29" spans="2:11" x14ac:dyDescent="0.25">
      <c r="K29" s="113">
        <v>6.54</v>
      </c>
    </row>
    <row r="30" spans="2:11" x14ac:dyDescent="0.25">
      <c r="K30" s="113">
        <v>294.8</v>
      </c>
    </row>
    <row r="31" spans="2:11" x14ac:dyDescent="0.25">
      <c r="K31" s="113">
        <v>274.77999999999997</v>
      </c>
    </row>
    <row r="32" spans="2:11" x14ac:dyDescent="0.25">
      <c r="K32" s="113">
        <v>75</v>
      </c>
    </row>
    <row r="33" spans="8:11" x14ac:dyDescent="0.25">
      <c r="K33" s="113">
        <v>2466.1</v>
      </c>
    </row>
    <row r="34" spans="8:11" x14ac:dyDescent="0.25">
      <c r="K34" s="113">
        <v>2.4</v>
      </c>
    </row>
    <row r="35" spans="8:11" x14ac:dyDescent="0.25">
      <c r="K35" s="113">
        <v>6366.13</v>
      </c>
    </row>
    <row r="36" spans="8:11" x14ac:dyDescent="0.25">
      <c r="K36" s="113">
        <v>10</v>
      </c>
    </row>
    <row r="37" spans="8:11" x14ac:dyDescent="0.25">
      <c r="H37">
        <v>26988.63</v>
      </c>
      <c r="K37" s="113">
        <v>85</v>
      </c>
    </row>
    <row r="38" spans="8:11" x14ac:dyDescent="0.25">
      <c r="H38">
        <v>20188.11</v>
      </c>
      <c r="K38" s="113">
        <v>122.71</v>
      </c>
    </row>
    <row r="39" spans="8:11" x14ac:dyDescent="0.25">
      <c r="H39">
        <v>39175.72</v>
      </c>
      <c r="K39" s="113">
        <v>465.8</v>
      </c>
    </row>
    <row r="40" spans="8:11" x14ac:dyDescent="0.25">
      <c r="H40">
        <v>-15413.8</v>
      </c>
      <c r="K40" s="113">
        <v>1.29</v>
      </c>
    </row>
    <row r="41" spans="8:11" x14ac:dyDescent="0.25">
      <c r="K41" s="113">
        <v>316.8</v>
      </c>
    </row>
    <row r="42" spans="8:11" x14ac:dyDescent="0.25">
      <c r="K42" s="113">
        <v>70.78</v>
      </c>
    </row>
    <row r="43" spans="8:11" x14ac:dyDescent="0.25">
      <c r="K43" s="113">
        <v>75</v>
      </c>
    </row>
    <row r="44" spans="8:11" x14ac:dyDescent="0.25">
      <c r="K44" s="113">
        <v>2466.1</v>
      </c>
    </row>
    <row r="45" spans="8:11" x14ac:dyDescent="0.25">
      <c r="K45" s="113">
        <v>2.4</v>
      </c>
    </row>
    <row r="46" spans="8:11" x14ac:dyDescent="0.25">
      <c r="K46" s="113">
        <v>6087.58</v>
      </c>
    </row>
    <row r="47" spans="8:11" x14ac:dyDescent="0.25">
      <c r="K47" s="113">
        <v>10</v>
      </c>
    </row>
    <row r="48" spans="8:11" x14ac:dyDescent="0.25">
      <c r="K48" s="113">
        <v>85</v>
      </c>
    </row>
    <row r="49" spans="11:11" x14ac:dyDescent="0.25">
      <c r="K49" s="113">
        <v>122.21</v>
      </c>
    </row>
    <row r="50" spans="11:11" x14ac:dyDescent="0.25">
      <c r="K50" s="113">
        <v>380.2</v>
      </c>
    </row>
    <row r="51" spans="11:11" x14ac:dyDescent="0.25">
      <c r="K51" s="113">
        <v>0.28999999999999998</v>
      </c>
    </row>
    <row r="52" spans="11:11" x14ac:dyDescent="0.25">
      <c r="K52" s="113">
        <v>324.8</v>
      </c>
    </row>
    <row r="53" spans="11:11" x14ac:dyDescent="0.25">
      <c r="K53" s="113">
        <v>70.78</v>
      </c>
    </row>
    <row r="54" spans="11:11" x14ac:dyDescent="0.25">
      <c r="K54" s="113">
        <v>75</v>
      </c>
    </row>
    <row r="55" spans="11:11" x14ac:dyDescent="0.25">
      <c r="K55" s="113">
        <v>2466.1</v>
      </c>
    </row>
    <row r="56" spans="11:11" x14ac:dyDescent="0.25">
      <c r="K56" s="113">
        <v>2.4</v>
      </c>
    </row>
    <row r="57" spans="11:11" x14ac:dyDescent="0.25">
      <c r="K57" s="113">
        <v>6366.1</v>
      </c>
    </row>
    <row r="58" spans="11:11" x14ac:dyDescent="0.25">
      <c r="K58" s="113">
        <v>10</v>
      </c>
    </row>
    <row r="59" spans="11:11" x14ac:dyDescent="0.25">
      <c r="K59" s="113">
        <v>85</v>
      </c>
    </row>
    <row r="60" spans="11:11" x14ac:dyDescent="0.25">
      <c r="K60" s="113">
        <v>122.21</v>
      </c>
    </row>
    <row r="61" spans="11:11" x14ac:dyDescent="0.25">
      <c r="K61" s="1">
        <f>SUM(K16:K60)</f>
        <v>70961.692000000112</v>
      </c>
    </row>
  </sheetData>
  <mergeCells count="4">
    <mergeCell ref="A1:B1"/>
    <mergeCell ref="A2:B2"/>
    <mergeCell ref="A3:B3"/>
    <mergeCell ref="A9:B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528"/>
  <sheetViews>
    <sheetView topLeftCell="C495" workbookViewId="0">
      <selection activeCell="H516" sqref="H516:H519"/>
    </sheetView>
  </sheetViews>
  <sheetFormatPr defaultRowHeight="15" x14ac:dyDescent="0.25"/>
  <cols>
    <col min="1" max="1" width="2.85546875" customWidth="1"/>
    <col min="2" max="2" width="68.85546875" bestFit="1" customWidth="1"/>
    <col min="3" max="5" width="13.85546875" style="1" bestFit="1" customWidth="1"/>
    <col min="6" max="6" width="62" bestFit="1" customWidth="1"/>
    <col min="7" max="7" width="62" style="1" bestFit="1" customWidth="1"/>
    <col min="8" max="8" width="13.85546875" style="1" bestFit="1" customWidth="1"/>
    <col min="9" max="9" width="10.42578125" style="1" bestFit="1" customWidth="1"/>
    <col min="10" max="10" width="11.7109375" bestFit="1" customWidth="1"/>
    <col min="11" max="11" width="15.140625" bestFit="1" customWidth="1"/>
  </cols>
  <sheetData>
    <row r="1" spans="1:11" ht="23.25" x14ac:dyDescent="0.35">
      <c r="A1" s="33"/>
      <c r="B1" s="105" t="s">
        <v>25</v>
      </c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3.25" x14ac:dyDescent="0.35">
      <c r="A2" s="33"/>
      <c r="B2" s="106" t="s">
        <v>187</v>
      </c>
      <c r="C2" s="106"/>
      <c r="D2" s="106"/>
      <c r="E2" s="106"/>
      <c r="F2" s="106"/>
      <c r="G2" s="106"/>
      <c r="H2" s="106"/>
      <c r="I2" s="106"/>
      <c r="J2" s="106"/>
      <c r="K2" s="106"/>
    </row>
    <row r="3" spans="1:11" ht="24" thickBot="1" x14ac:dyDescent="0.4">
      <c r="A3" s="34"/>
      <c r="B3" s="107" t="s">
        <v>158</v>
      </c>
      <c r="C3" s="107"/>
      <c r="D3" s="107"/>
      <c r="E3" s="107"/>
      <c r="F3" s="107"/>
      <c r="G3" s="107"/>
      <c r="H3" s="107"/>
      <c r="I3" s="107"/>
      <c r="J3" s="107"/>
      <c r="K3" s="107"/>
    </row>
    <row r="4" spans="1:11" ht="18.75" thickBot="1" x14ac:dyDescent="0.3">
      <c r="A4" s="34"/>
      <c r="B4" s="108" t="s">
        <v>27</v>
      </c>
      <c r="C4" s="108"/>
      <c r="D4" s="108"/>
      <c r="E4" s="108"/>
      <c r="F4" s="108"/>
      <c r="G4" s="109" t="s">
        <v>28</v>
      </c>
      <c r="H4" s="109"/>
      <c r="I4" s="109"/>
      <c r="J4" s="109"/>
      <c r="K4" s="109"/>
    </row>
    <row r="5" spans="1:11" ht="17.25" thickBot="1" x14ac:dyDescent="0.3">
      <c r="A5" s="34"/>
      <c r="B5" s="35" t="s">
        <v>29</v>
      </c>
      <c r="C5" s="35" t="s">
        <v>142</v>
      </c>
      <c r="D5" s="35" t="s">
        <v>143</v>
      </c>
      <c r="E5" s="35" t="s">
        <v>159</v>
      </c>
      <c r="F5" s="35" t="s">
        <v>30</v>
      </c>
      <c r="G5" s="35" t="s">
        <v>29</v>
      </c>
      <c r="H5" s="35" t="s">
        <v>142</v>
      </c>
      <c r="I5" s="35" t="s">
        <v>143</v>
      </c>
      <c r="J5" s="35" t="s">
        <v>159</v>
      </c>
      <c r="K5" s="35" t="s">
        <v>30</v>
      </c>
    </row>
    <row r="6" spans="1:11" ht="16.5" x14ac:dyDescent="0.25">
      <c r="A6" s="3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16.5" x14ac:dyDescent="0.25">
      <c r="A7" s="34"/>
      <c r="B7" s="14" t="s">
        <v>31</v>
      </c>
      <c r="C7" s="14"/>
      <c r="D7" s="14"/>
      <c r="E7" s="14"/>
      <c r="F7" s="14"/>
      <c r="G7" s="14" t="s">
        <v>32</v>
      </c>
      <c r="H7" s="76"/>
      <c r="I7" s="76"/>
      <c r="J7" s="76"/>
      <c r="K7" s="14"/>
    </row>
    <row r="8" spans="1:11" ht="17.25" x14ac:dyDescent="0.3">
      <c r="A8" s="34"/>
      <c r="B8" s="38" t="s">
        <v>33</v>
      </c>
      <c r="C8" s="52"/>
      <c r="D8" s="52"/>
      <c r="E8" s="45">
        <v>0</v>
      </c>
      <c r="F8" s="52">
        <f>SUM(C8:E8)</f>
        <v>0</v>
      </c>
      <c r="G8" s="38" t="s">
        <v>34</v>
      </c>
      <c r="H8" s="39">
        <f>31852.15-5132.69</f>
        <v>26719.460000000003</v>
      </c>
      <c r="I8" s="39"/>
      <c r="J8" s="77">
        <v>0</v>
      </c>
      <c r="K8" s="45">
        <f>SUM(H8:J8)</f>
        <v>26719.460000000003</v>
      </c>
    </row>
    <row r="9" spans="1:11" ht="17.25" x14ac:dyDescent="0.3">
      <c r="A9" s="34"/>
      <c r="B9" s="38" t="s">
        <v>35</v>
      </c>
      <c r="C9" s="52"/>
      <c r="D9" s="52">
        <v>2910.54</v>
      </c>
      <c r="E9" s="45">
        <v>96.548999999999992</v>
      </c>
      <c r="F9" s="52">
        <f t="shared" ref="F9:F79" si="0">SUM(C9:E9)</f>
        <v>3007.0889999999999</v>
      </c>
      <c r="G9" s="38" t="s">
        <v>36</v>
      </c>
      <c r="H9" s="39">
        <f>244734.77-21669.55</f>
        <v>223065.22</v>
      </c>
      <c r="I9" s="39"/>
      <c r="J9" s="77">
        <v>0</v>
      </c>
      <c r="K9" s="45">
        <f t="shared" ref="K9:K49" si="1">SUM(H9:J9)</f>
        <v>223065.22</v>
      </c>
    </row>
    <row r="10" spans="1:11" ht="17.25" x14ac:dyDescent="0.3">
      <c r="A10" s="34"/>
      <c r="B10" s="38" t="s">
        <v>37</v>
      </c>
      <c r="C10" s="52"/>
      <c r="D10" s="52">
        <v>544.15</v>
      </c>
      <c r="E10" s="45">
        <v>25.503</v>
      </c>
      <c r="F10" s="52">
        <f t="shared" si="0"/>
        <v>569.65300000000002</v>
      </c>
      <c r="G10" s="38" t="s">
        <v>38</v>
      </c>
      <c r="H10" s="39"/>
      <c r="I10" s="39"/>
      <c r="J10" s="77">
        <v>0</v>
      </c>
      <c r="K10" s="45">
        <f t="shared" si="1"/>
        <v>0</v>
      </c>
    </row>
    <row r="11" spans="1:11" ht="17.25" x14ac:dyDescent="0.3">
      <c r="A11" s="34"/>
      <c r="B11" s="38" t="s">
        <v>39</v>
      </c>
      <c r="C11" s="52"/>
      <c r="D11" s="52">
        <v>21.71</v>
      </c>
      <c r="E11" s="45">
        <v>0</v>
      </c>
      <c r="F11" s="52">
        <f t="shared" si="0"/>
        <v>21.71</v>
      </c>
      <c r="G11" s="38" t="s">
        <v>40</v>
      </c>
      <c r="H11" s="39"/>
      <c r="I11" s="39"/>
      <c r="J11" s="77">
        <v>0</v>
      </c>
      <c r="K11" s="45">
        <f t="shared" si="1"/>
        <v>0</v>
      </c>
    </row>
    <row r="12" spans="1:11" ht="17.25" x14ac:dyDescent="0.3">
      <c r="A12" s="34"/>
      <c r="B12" s="38" t="s">
        <v>41</v>
      </c>
      <c r="C12" s="52"/>
      <c r="D12" s="52">
        <v>656.82</v>
      </c>
      <c r="E12" s="45">
        <v>72.724999999999994</v>
      </c>
      <c r="F12" s="52">
        <f t="shared" si="0"/>
        <v>729.54500000000007</v>
      </c>
      <c r="G12" s="38" t="s">
        <v>42</v>
      </c>
      <c r="H12" s="39"/>
      <c r="I12" s="39"/>
      <c r="J12" s="77">
        <v>0</v>
      </c>
      <c r="K12" s="45">
        <f t="shared" si="1"/>
        <v>0</v>
      </c>
    </row>
    <row r="13" spans="1:11" ht="17.25" x14ac:dyDescent="0.3">
      <c r="A13" s="34"/>
      <c r="B13" s="38" t="s">
        <v>43</v>
      </c>
      <c r="C13" s="52"/>
      <c r="D13" s="52">
        <v>197.77</v>
      </c>
      <c r="E13" s="45">
        <v>195.726</v>
      </c>
      <c r="F13" s="52">
        <f t="shared" si="0"/>
        <v>393.49599999999998</v>
      </c>
      <c r="G13" s="38" t="s">
        <v>44</v>
      </c>
      <c r="H13" s="39"/>
      <c r="I13" s="39"/>
      <c r="J13" s="77">
        <v>0</v>
      </c>
      <c r="K13" s="45">
        <f t="shared" si="1"/>
        <v>0</v>
      </c>
    </row>
    <row r="14" spans="1:11" ht="17.25" x14ac:dyDescent="0.3">
      <c r="A14" s="34"/>
      <c r="B14" s="38" t="s">
        <v>45</v>
      </c>
      <c r="C14" s="52"/>
      <c r="D14" s="52"/>
      <c r="E14" s="45">
        <v>283.23700000000002</v>
      </c>
      <c r="F14" s="52">
        <f t="shared" si="0"/>
        <v>283.23700000000002</v>
      </c>
      <c r="G14" s="38" t="s">
        <v>46</v>
      </c>
      <c r="H14" s="39"/>
      <c r="I14" s="39"/>
      <c r="J14" s="77">
        <v>0</v>
      </c>
      <c r="K14" s="45">
        <f t="shared" si="1"/>
        <v>0</v>
      </c>
    </row>
    <row r="15" spans="1:11" ht="17.25" x14ac:dyDescent="0.3">
      <c r="A15" s="34"/>
      <c r="B15" s="38" t="s">
        <v>47</v>
      </c>
      <c r="C15" s="52"/>
      <c r="D15" s="52">
        <v>148.33000000000001</v>
      </c>
      <c r="E15" s="45">
        <v>0</v>
      </c>
      <c r="F15" s="52">
        <f t="shared" si="0"/>
        <v>148.33000000000001</v>
      </c>
      <c r="G15" s="38" t="s">
        <v>48</v>
      </c>
      <c r="H15" s="39"/>
      <c r="I15" s="39"/>
      <c r="J15" s="77">
        <v>0</v>
      </c>
      <c r="K15" s="45">
        <f t="shared" si="1"/>
        <v>0</v>
      </c>
    </row>
    <row r="16" spans="1:11" ht="17.25" x14ac:dyDescent="0.3">
      <c r="A16" s="34"/>
      <c r="B16" s="38" t="s">
        <v>49</v>
      </c>
      <c r="C16" s="52"/>
      <c r="D16" s="52">
        <v>890.18</v>
      </c>
      <c r="E16" s="45">
        <v>0</v>
      </c>
      <c r="F16" s="52">
        <f t="shared" si="0"/>
        <v>890.18</v>
      </c>
      <c r="G16" s="38" t="s">
        <v>50</v>
      </c>
      <c r="H16" s="39"/>
      <c r="I16" s="39"/>
      <c r="J16" s="77">
        <v>0</v>
      </c>
      <c r="K16" s="45">
        <f t="shared" si="1"/>
        <v>0</v>
      </c>
    </row>
    <row r="17" spans="1:11" ht="17.25" x14ac:dyDescent="0.3">
      <c r="A17" s="34"/>
      <c r="B17" s="38" t="s">
        <v>51</v>
      </c>
      <c r="C17" s="52"/>
      <c r="D17" s="52"/>
      <c r="E17" s="45">
        <v>0</v>
      </c>
      <c r="F17" s="52">
        <f t="shared" si="0"/>
        <v>0</v>
      </c>
      <c r="G17" s="38" t="s">
        <v>52</v>
      </c>
      <c r="H17" s="39"/>
      <c r="I17" s="39"/>
      <c r="J17" s="77">
        <v>0</v>
      </c>
      <c r="K17" s="45">
        <f t="shared" si="1"/>
        <v>0</v>
      </c>
    </row>
    <row r="18" spans="1:11" ht="17.25" x14ac:dyDescent="0.3">
      <c r="A18" s="34"/>
      <c r="B18" s="38" t="s">
        <v>53</v>
      </c>
      <c r="C18" s="63">
        <v>230</v>
      </c>
      <c r="D18" s="52"/>
      <c r="E18" s="45">
        <v>84.01900000000002</v>
      </c>
      <c r="F18" s="52">
        <f t="shared" si="0"/>
        <v>314.01900000000001</v>
      </c>
      <c r="G18" s="38" t="s">
        <v>54</v>
      </c>
      <c r="H18" s="39"/>
      <c r="I18" s="39"/>
      <c r="J18" s="77">
        <v>0</v>
      </c>
      <c r="K18" s="45">
        <f t="shared" si="1"/>
        <v>0</v>
      </c>
    </row>
    <row r="19" spans="1:11" ht="17.25" x14ac:dyDescent="0.3">
      <c r="A19" s="34"/>
      <c r="B19" s="78" t="s">
        <v>160</v>
      </c>
      <c r="C19" s="52"/>
      <c r="D19" s="52"/>
      <c r="E19" s="45">
        <v>0</v>
      </c>
      <c r="F19" s="52">
        <f t="shared" si="0"/>
        <v>0</v>
      </c>
      <c r="G19" s="38" t="s">
        <v>56</v>
      </c>
      <c r="H19" s="39"/>
      <c r="I19" s="39"/>
      <c r="J19" s="77">
        <v>0</v>
      </c>
      <c r="K19" s="45">
        <f t="shared" si="1"/>
        <v>0</v>
      </c>
    </row>
    <row r="20" spans="1:11" ht="17.25" x14ac:dyDescent="0.3">
      <c r="A20" s="34"/>
      <c r="B20" s="38"/>
      <c r="C20" s="79"/>
      <c r="D20" s="79"/>
      <c r="E20" s="45"/>
      <c r="F20" s="52"/>
      <c r="G20" s="38" t="s">
        <v>58</v>
      </c>
      <c r="H20" s="39"/>
      <c r="I20" s="39"/>
      <c r="J20" s="77">
        <v>0</v>
      </c>
      <c r="K20" s="45">
        <f>SUM(H20:J20)</f>
        <v>0</v>
      </c>
    </row>
    <row r="21" spans="1:11" ht="17.25" x14ac:dyDescent="0.3">
      <c r="A21" s="34"/>
      <c r="B21" s="80" t="s">
        <v>57</v>
      </c>
      <c r="C21" s="79"/>
      <c r="D21" s="79"/>
      <c r="E21" s="45"/>
      <c r="F21" s="52"/>
      <c r="G21" s="38" t="s">
        <v>60</v>
      </c>
      <c r="H21" s="39"/>
      <c r="I21" s="39">
        <v>444.8</v>
      </c>
      <c r="J21" s="77">
        <v>0</v>
      </c>
      <c r="K21" s="45">
        <f t="shared" si="1"/>
        <v>444.8</v>
      </c>
    </row>
    <row r="22" spans="1:11" ht="17.25" x14ac:dyDescent="0.3">
      <c r="A22" s="34"/>
      <c r="B22" s="38" t="s">
        <v>59</v>
      </c>
      <c r="C22" s="52"/>
      <c r="D22" s="52">
        <v>3959.13</v>
      </c>
      <c r="E22" s="45">
        <v>0</v>
      </c>
      <c r="F22" s="52">
        <f t="shared" si="0"/>
        <v>3959.13</v>
      </c>
      <c r="G22" s="38" t="s">
        <v>62</v>
      </c>
      <c r="H22" s="39"/>
      <c r="I22" s="39"/>
      <c r="J22" s="77">
        <v>0</v>
      </c>
      <c r="K22" s="45">
        <f t="shared" si="1"/>
        <v>0</v>
      </c>
    </row>
    <row r="23" spans="1:11" ht="17.25" x14ac:dyDescent="0.3">
      <c r="A23" s="34"/>
      <c r="B23" s="38" t="s">
        <v>61</v>
      </c>
      <c r="C23" s="52"/>
      <c r="D23" s="52">
        <v>2288.7199999999998</v>
      </c>
      <c r="E23" s="45">
        <v>0</v>
      </c>
      <c r="F23" s="52">
        <f t="shared" si="0"/>
        <v>2288.7199999999998</v>
      </c>
      <c r="G23" s="38" t="s">
        <v>64</v>
      </c>
      <c r="H23" s="39"/>
      <c r="I23" s="39"/>
      <c r="J23" s="77">
        <v>0</v>
      </c>
      <c r="K23" s="45">
        <f t="shared" si="1"/>
        <v>0</v>
      </c>
    </row>
    <row r="24" spans="1:11" ht="17.25" x14ac:dyDescent="0.3">
      <c r="A24" s="34"/>
      <c r="B24" s="38" t="s">
        <v>63</v>
      </c>
      <c r="C24" s="52"/>
      <c r="D24" s="52">
        <v>330</v>
      </c>
      <c r="E24" s="45">
        <v>0</v>
      </c>
      <c r="F24" s="52">
        <f t="shared" si="0"/>
        <v>330</v>
      </c>
      <c r="G24" s="38" t="s">
        <v>66</v>
      </c>
      <c r="H24" s="39"/>
      <c r="I24" s="39"/>
      <c r="J24" s="77">
        <v>0</v>
      </c>
      <c r="K24" s="45">
        <f t="shared" si="1"/>
        <v>0</v>
      </c>
    </row>
    <row r="25" spans="1:11" ht="17.25" x14ac:dyDescent="0.3">
      <c r="A25" s="34"/>
      <c r="B25" s="38" t="s">
        <v>65</v>
      </c>
      <c r="C25" s="52"/>
      <c r="D25" s="52"/>
      <c r="E25" s="45">
        <v>0</v>
      </c>
      <c r="F25" s="52">
        <f t="shared" si="0"/>
        <v>0</v>
      </c>
      <c r="G25" s="38" t="s">
        <v>68</v>
      </c>
      <c r="H25" s="39"/>
      <c r="I25" s="39"/>
      <c r="J25" s="77">
        <v>0</v>
      </c>
      <c r="K25" s="45">
        <f t="shared" si="1"/>
        <v>0</v>
      </c>
    </row>
    <row r="26" spans="1:11" ht="17.25" x14ac:dyDescent="0.3">
      <c r="A26" s="34"/>
      <c r="B26" s="38" t="s">
        <v>67</v>
      </c>
      <c r="C26" s="63">
        <v>479.46</v>
      </c>
      <c r="D26" s="52"/>
      <c r="E26" s="45">
        <v>333.96499999999997</v>
      </c>
      <c r="F26" s="52">
        <f t="shared" si="0"/>
        <v>813.42499999999995</v>
      </c>
      <c r="G26" s="78" t="s">
        <v>161</v>
      </c>
      <c r="H26" s="39"/>
      <c r="I26" s="39"/>
      <c r="J26" s="77">
        <v>0</v>
      </c>
      <c r="K26" s="45">
        <f t="shared" si="1"/>
        <v>0</v>
      </c>
    </row>
    <row r="27" spans="1:11" ht="17.25" x14ac:dyDescent="0.3">
      <c r="A27" s="34"/>
      <c r="B27" s="38" t="s">
        <v>69</v>
      </c>
      <c r="C27" s="52"/>
      <c r="D27" s="52"/>
      <c r="E27" s="45">
        <v>3617.3020000000006</v>
      </c>
      <c r="F27" s="52">
        <f t="shared" si="0"/>
        <v>3617.3020000000006</v>
      </c>
      <c r="G27" s="38"/>
      <c r="H27" s="77"/>
      <c r="I27" s="77"/>
      <c r="J27" s="77"/>
      <c r="K27" s="45"/>
    </row>
    <row r="28" spans="1:11" ht="17.25" x14ac:dyDescent="0.3">
      <c r="A28" s="34"/>
      <c r="B28" s="38" t="s">
        <v>72</v>
      </c>
      <c r="C28" s="52"/>
      <c r="D28" s="52"/>
      <c r="E28" s="45">
        <v>0</v>
      </c>
      <c r="F28" s="52">
        <f t="shared" si="0"/>
        <v>0</v>
      </c>
      <c r="G28" s="81" t="s">
        <v>71</v>
      </c>
      <c r="H28" s="77"/>
      <c r="I28" s="77"/>
      <c r="J28" s="77"/>
      <c r="K28" s="45"/>
    </row>
    <row r="29" spans="1:11" ht="17.25" x14ac:dyDescent="0.3">
      <c r="A29" s="34"/>
      <c r="B29" s="38" t="s">
        <v>74</v>
      </c>
      <c r="C29" s="52"/>
      <c r="D29" s="52">
        <v>260.48</v>
      </c>
      <c r="E29" s="45">
        <v>1754.8679999999999</v>
      </c>
      <c r="F29" s="52">
        <f t="shared" si="0"/>
        <v>2015.348</v>
      </c>
      <c r="G29" s="38" t="s">
        <v>73</v>
      </c>
      <c r="H29" s="39"/>
      <c r="I29" s="39"/>
      <c r="J29" s="77">
        <v>0</v>
      </c>
      <c r="K29" s="45">
        <f t="shared" si="1"/>
        <v>0</v>
      </c>
    </row>
    <row r="30" spans="1:11" ht="17.25" x14ac:dyDescent="0.3">
      <c r="A30" s="34"/>
      <c r="B30" s="38" t="s">
        <v>76</v>
      </c>
      <c r="C30" s="52"/>
      <c r="D30" s="52"/>
      <c r="E30" s="45">
        <v>322.45400000000001</v>
      </c>
      <c r="F30" s="52">
        <f t="shared" si="0"/>
        <v>322.45400000000001</v>
      </c>
      <c r="G30" s="38" t="s">
        <v>75</v>
      </c>
      <c r="H30" s="39">
        <v>5.43</v>
      </c>
      <c r="I30" s="39"/>
      <c r="J30" s="77">
        <v>0.29299999999999998</v>
      </c>
      <c r="K30" s="45">
        <f t="shared" si="1"/>
        <v>5.7229999999999999</v>
      </c>
    </row>
    <row r="31" spans="1:11" ht="17.25" x14ac:dyDescent="0.3">
      <c r="A31" s="34"/>
      <c r="B31" s="38" t="s">
        <v>78</v>
      </c>
      <c r="C31" s="52"/>
      <c r="D31" s="52"/>
      <c r="E31" s="45">
        <v>158.20599999999999</v>
      </c>
      <c r="F31" s="52">
        <f t="shared" si="0"/>
        <v>158.20599999999999</v>
      </c>
      <c r="G31" s="38" t="s">
        <v>77</v>
      </c>
      <c r="H31" s="39"/>
      <c r="I31" s="39"/>
      <c r="J31" s="77">
        <v>0</v>
      </c>
      <c r="K31" s="45">
        <f t="shared" si="1"/>
        <v>0</v>
      </c>
    </row>
    <row r="32" spans="1:11" ht="17.25" x14ac:dyDescent="0.3">
      <c r="A32" s="34"/>
      <c r="B32" s="38" t="s">
        <v>80</v>
      </c>
      <c r="C32" s="52"/>
      <c r="D32" s="52"/>
      <c r="E32" s="45">
        <v>83.1</v>
      </c>
      <c r="F32" s="52">
        <f t="shared" si="0"/>
        <v>83.1</v>
      </c>
      <c r="G32" s="38" t="s">
        <v>79</v>
      </c>
      <c r="H32" s="39"/>
      <c r="I32" s="39"/>
      <c r="J32" s="77">
        <v>0</v>
      </c>
      <c r="K32" s="45">
        <f t="shared" si="1"/>
        <v>0</v>
      </c>
    </row>
    <row r="33" spans="1:11" ht="17.25" x14ac:dyDescent="0.3">
      <c r="A33" s="34"/>
      <c r="B33" s="38" t="s">
        <v>82</v>
      </c>
      <c r="C33" s="52"/>
      <c r="D33" s="52"/>
      <c r="E33" s="45">
        <v>0</v>
      </c>
      <c r="F33" s="52">
        <f t="shared" si="0"/>
        <v>0</v>
      </c>
      <c r="G33" s="38" t="s">
        <v>81</v>
      </c>
      <c r="H33" s="39"/>
      <c r="I33" s="39"/>
      <c r="J33" s="77">
        <v>0</v>
      </c>
      <c r="K33" s="45">
        <f t="shared" si="1"/>
        <v>0</v>
      </c>
    </row>
    <row r="34" spans="1:11" ht="17.25" x14ac:dyDescent="0.3">
      <c r="A34" s="34"/>
      <c r="B34" s="38" t="s">
        <v>84</v>
      </c>
      <c r="C34" s="52"/>
      <c r="D34" s="52">
        <v>362.09</v>
      </c>
      <c r="E34" s="45">
        <v>1714.1459999999997</v>
      </c>
      <c r="F34" s="52">
        <f t="shared" si="0"/>
        <v>2076.2359999999999</v>
      </c>
      <c r="G34" s="38" t="s">
        <v>83</v>
      </c>
      <c r="H34" s="39">
        <f>324-2</f>
        <v>322</v>
      </c>
      <c r="I34" s="39"/>
      <c r="J34" s="77">
        <v>0.8</v>
      </c>
      <c r="K34" s="45">
        <f t="shared" si="1"/>
        <v>322.8</v>
      </c>
    </row>
    <row r="35" spans="1:11" ht="17.25" x14ac:dyDescent="0.3">
      <c r="A35" s="34"/>
      <c r="B35" s="38" t="s">
        <v>86</v>
      </c>
      <c r="C35" s="63">
        <v>150.02000000000001</v>
      </c>
      <c r="D35" s="79"/>
      <c r="E35" s="45">
        <v>5337.2759999999998</v>
      </c>
      <c r="F35" s="52">
        <f t="shared" si="0"/>
        <v>5487.2960000000003</v>
      </c>
      <c r="G35" s="38" t="s">
        <v>85</v>
      </c>
      <c r="H35" s="39">
        <v>63.81</v>
      </c>
      <c r="I35" s="39"/>
      <c r="J35" s="77">
        <v>70.775000000000006</v>
      </c>
      <c r="K35" s="45">
        <f t="shared" si="1"/>
        <v>134.58500000000001</v>
      </c>
    </row>
    <row r="36" spans="1:11" ht="17.25" x14ac:dyDescent="0.3">
      <c r="A36" s="34"/>
      <c r="B36" s="38" t="s">
        <v>88</v>
      </c>
      <c r="C36" s="79"/>
      <c r="D36" s="79"/>
      <c r="E36" s="45">
        <v>0</v>
      </c>
      <c r="F36" s="52">
        <f t="shared" si="0"/>
        <v>0</v>
      </c>
      <c r="G36" s="38" t="s">
        <v>87</v>
      </c>
      <c r="H36" s="77"/>
      <c r="I36" s="77"/>
      <c r="J36" s="77">
        <v>0</v>
      </c>
      <c r="K36" s="45">
        <f t="shared" si="1"/>
        <v>0</v>
      </c>
    </row>
    <row r="37" spans="1:11" ht="17.25" x14ac:dyDescent="0.3">
      <c r="A37" s="34"/>
      <c r="B37" s="38" t="s">
        <v>89</v>
      </c>
      <c r="C37" s="52"/>
      <c r="D37" s="52">
        <v>36.159999999999997</v>
      </c>
      <c r="E37" s="45">
        <v>0</v>
      </c>
      <c r="F37" s="52">
        <f t="shared" si="0"/>
        <v>36.159999999999997</v>
      </c>
      <c r="G37" s="78" t="s">
        <v>162</v>
      </c>
      <c r="H37" s="77"/>
      <c r="I37" s="77"/>
      <c r="J37" s="77">
        <v>75</v>
      </c>
      <c r="K37" s="45">
        <f t="shared" si="1"/>
        <v>75</v>
      </c>
    </row>
    <row r="38" spans="1:11" ht="17.25" x14ac:dyDescent="0.3">
      <c r="A38" s="34"/>
      <c r="B38" s="38" t="s">
        <v>91</v>
      </c>
      <c r="C38" s="52"/>
      <c r="D38" s="52">
        <v>15258.2</v>
      </c>
      <c r="E38" s="45">
        <v>0</v>
      </c>
      <c r="F38" s="52">
        <f t="shared" si="0"/>
        <v>15258.2</v>
      </c>
      <c r="G38" s="78" t="s">
        <v>163</v>
      </c>
      <c r="H38" s="77"/>
      <c r="I38" s="77"/>
      <c r="J38" s="77">
        <v>2466.1</v>
      </c>
      <c r="K38" s="45">
        <f t="shared" si="1"/>
        <v>2466.1</v>
      </c>
    </row>
    <row r="39" spans="1:11" ht="17.25" x14ac:dyDescent="0.3">
      <c r="A39" s="34"/>
      <c r="B39" s="38" t="s">
        <v>93</v>
      </c>
      <c r="C39" s="52"/>
      <c r="D39" s="52"/>
      <c r="E39" s="45">
        <v>0</v>
      </c>
      <c r="F39" s="52">
        <f t="shared" si="0"/>
        <v>0</v>
      </c>
      <c r="G39" s="78" t="s">
        <v>164</v>
      </c>
      <c r="H39" s="77"/>
      <c r="I39" s="77"/>
      <c r="J39" s="77">
        <v>2.4</v>
      </c>
      <c r="K39" s="45">
        <f t="shared" si="1"/>
        <v>2.4</v>
      </c>
    </row>
    <row r="40" spans="1:11" ht="17.25" x14ac:dyDescent="0.3">
      <c r="A40" s="34"/>
      <c r="B40" s="38" t="s">
        <v>95</v>
      </c>
      <c r="C40" s="52"/>
      <c r="D40" s="52"/>
      <c r="E40" s="45">
        <v>0</v>
      </c>
      <c r="F40" s="52">
        <f t="shared" si="0"/>
        <v>0</v>
      </c>
      <c r="G40" s="78" t="s">
        <v>165</v>
      </c>
      <c r="H40" s="77"/>
      <c r="I40" s="39"/>
      <c r="J40" s="77">
        <v>0</v>
      </c>
      <c r="K40" s="45">
        <f t="shared" si="1"/>
        <v>0</v>
      </c>
    </row>
    <row r="41" spans="1:11" ht="17.25" x14ac:dyDescent="0.3">
      <c r="A41" s="34"/>
      <c r="B41" s="82" t="s">
        <v>166</v>
      </c>
      <c r="C41" s="52"/>
      <c r="D41"/>
      <c r="E41" s="45">
        <v>582.27</v>
      </c>
      <c r="F41" s="52">
        <f t="shared" si="0"/>
        <v>582.27</v>
      </c>
      <c r="G41" s="78" t="s">
        <v>167</v>
      </c>
      <c r="H41" s="39">
        <v>6087.58</v>
      </c>
      <c r="I41" s="77"/>
      <c r="J41" s="77">
        <v>0</v>
      </c>
      <c r="K41" s="45">
        <f t="shared" si="1"/>
        <v>6087.58</v>
      </c>
    </row>
    <row r="42" spans="1:11" ht="17.25" x14ac:dyDescent="0.3">
      <c r="A42" s="34"/>
      <c r="B42" s="38" t="s">
        <v>96</v>
      </c>
      <c r="C42" s="79"/>
      <c r="D42" s="52">
        <v>360</v>
      </c>
      <c r="E42" s="45">
        <v>0</v>
      </c>
      <c r="F42" s="52">
        <f t="shared" si="0"/>
        <v>360</v>
      </c>
      <c r="G42" s="38"/>
      <c r="H42" s="77"/>
      <c r="I42" s="77"/>
      <c r="J42" s="77"/>
      <c r="K42" s="45"/>
    </row>
    <row r="43" spans="1:11" ht="17.25" x14ac:dyDescent="0.3">
      <c r="A43" s="34"/>
      <c r="B43" s="38" t="s">
        <v>97</v>
      </c>
      <c r="C43" s="52"/>
      <c r="D43" s="52"/>
      <c r="E43" s="45">
        <v>68.625</v>
      </c>
      <c r="F43" s="52">
        <f t="shared" si="0"/>
        <v>68.625</v>
      </c>
      <c r="G43" s="81" t="s">
        <v>90</v>
      </c>
      <c r="H43" s="77"/>
      <c r="I43" s="77"/>
      <c r="J43" s="77"/>
      <c r="K43" s="45"/>
    </row>
    <row r="44" spans="1:11" ht="17.25" x14ac:dyDescent="0.3">
      <c r="A44" s="34"/>
      <c r="B44" s="38" t="s">
        <v>98</v>
      </c>
      <c r="C44" s="52"/>
      <c r="D44" s="52"/>
      <c r="E44" s="45">
        <v>5113.76</v>
      </c>
      <c r="F44" s="52">
        <f t="shared" si="0"/>
        <v>5113.76</v>
      </c>
      <c r="G44" s="38" t="s">
        <v>92</v>
      </c>
      <c r="H44" s="77"/>
      <c r="I44" s="77"/>
      <c r="J44" s="77">
        <v>0</v>
      </c>
      <c r="K44" s="45">
        <f t="shared" si="1"/>
        <v>0</v>
      </c>
    </row>
    <row r="45" spans="1:11" ht="17.25" x14ac:dyDescent="0.3">
      <c r="A45" s="34"/>
      <c r="B45" s="38" t="s">
        <v>70</v>
      </c>
      <c r="C45" s="52"/>
      <c r="D45" s="52">
        <v>2147</v>
      </c>
      <c r="E45" s="45">
        <v>733.09799999999984</v>
      </c>
      <c r="F45" s="52">
        <f t="shared" si="0"/>
        <v>2880.098</v>
      </c>
      <c r="G45" s="38" t="s">
        <v>94</v>
      </c>
      <c r="H45" s="77"/>
      <c r="I45" s="77"/>
      <c r="J45" s="77">
        <v>10</v>
      </c>
      <c r="K45" s="45">
        <f t="shared" si="1"/>
        <v>10</v>
      </c>
    </row>
    <row r="46" spans="1:11" ht="17.25" x14ac:dyDescent="0.3">
      <c r="A46" s="34"/>
      <c r="B46" s="38" t="s">
        <v>99</v>
      </c>
      <c r="C46" s="52"/>
      <c r="D46" s="52">
        <v>76.11</v>
      </c>
      <c r="E46" s="45">
        <v>191.25299999999999</v>
      </c>
      <c r="F46" s="52">
        <f t="shared" si="0"/>
        <v>267.363</v>
      </c>
      <c r="G46" s="78" t="s">
        <v>168</v>
      </c>
      <c r="H46" s="77"/>
      <c r="I46" s="77"/>
      <c r="J46" s="77">
        <v>84.996000000000009</v>
      </c>
      <c r="K46" s="45">
        <f t="shared" si="1"/>
        <v>84.996000000000009</v>
      </c>
    </row>
    <row r="47" spans="1:11" ht="17.25" x14ac:dyDescent="0.3">
      <c r="A47" s="34"/>
      <c r="B47" s="38" t="s">
        <v>100</v>
      </c>
      <c r="C47" s="52"/>
      <c r="D47" s="52">
        <v>35.299999999999997</v>
      </c>
      <c r="E47" s="45">
        <v>105.902</v>
      </c>
      <c r="F47" s="52">
        <f t="shared" si="0"/>
        <v>141.202</v>
      </c>
      <c r="G47" s="38" t="s">
        <v>55</v>
      </c>
      <c r="H47" s="77"/>
      <c r="I47" s="77"/>
      <c r="J47" s="77"/>
      <c r="K47" s="45"/>
    </row>
    <row r="48" spans="1:11" ht="17.25" x14ac:dyDescent="0.3">
      <c r="A48" s="34"/>
      <c r="B48" s="38" t="s">
        <v>102</v>
      </c>
      <c r="C48" s="79"/>
      <c r="D48" s="79"/>
      <c r="E48" s="45">
        <v>0</v>
      </c>
      <c r="F48" s="52">
        <f t="shared" si="0"/>
        <v>0</v>
      </c>
      <c r="G48" s="83" t="s">
        <v>169</v>
      </c>
      <c r="H48" s="77"/>
      <c r="I48" s="77"/>
      <c r="J48" s="77"/>
      <c r="K48" s="45"/>
    </row>
    <row r="49" spans="1:11" ht="17.25" x14ac:dyDescent="0.3">
      <c r="A49" s="34"/>
      <c r="B49" s="38" t="s">
        <v>103</v>
      </c>
      <c r="C49" s="79"/>
      <c r="D49" s="79"/>
      <c r="E49" s="45">
        <v>0</v>
      </c>
      <c r="F49" s="52">
        <f t="shared" si="0"/>
        <v>0</v>
      </c>
      <c r="G49" s="78" t="s">
        <v>170</v>
      </c>
      <c r="H49" s="77"/>
      <c r="I49" s="39">
        <v>122.2</v>
      </c>
      <c r="J49" s="77">
        <v>0</v>
      </c>
      <c r="K49" s="45">
        <f t="shared" si="1"/>
        <v>122.2</v>
      </c>
    </row>
    <row r="50" spans="1:11" ht="17.25" x14ac:dyDescent="0.3">
      <c r="A50" s="34"/>
      <c r="B50" s="38" t="s">
        <v>104</v>
      </c>
      <c r="C50" s="79"/>
      <c r="D50" s="79"/>
      <c r="E50" s="45">
        <v>0</v>
      </c>
      <c r="F50" s="52">
        <f t="shared" si="0"/>
        <v>0</v>
      </c>
      <c r="G50" s="38"/>
      <c r="H50" s="77"/>
      <c r="I50" s="77"/>
      <c r="J50" s="77"/>
      <c r="K50" s="45" t="s">
        <v>55</v>
      </c>
    </row>
    <row r="51" spans="1:11" ht="17.25" x14ac:dyDescent="0.3">
      <c r="A51" s="34"/>
      <c r="B51" s="38" t="s">
        <v>105</v>
      </c>
      <c r="C51" s="79"/>
      <c r="D51" s="79"/>
      <c r="E51" s="45">
        <v>0</v>
      </c>
      <c r="F51" s="52">
        <f t="shared" si="0"/>
        <v>0</v>
      </c>
      <c r="G51" s="38"/>
      <c r="H51" s="77"/>
      <c r="I51" s="77"/>
      <c r="J51" s="77"/>
      <c r="K51" s="45" t="s">
        <v>55</v>
      </c>
    </row>
    <row r="52" spans="1:11" ht="17.25" x14ac:dyDescent="0.3">
      <c r="A52" s="34"/>
      <c r="B52" s="38" t="s">
        <v>106</v>
      </c>
      <c r="C52" s="52"/>
      <c r="D52" s="52"/>
      <c r="E52" s="45">
        <v>110.56699999999999</v>
      </c>
      <c r="F52" s="52">
        <f t="shared" si="0"/>
        <v>110.56699999999999</v>
      </c>
      <c r="G52" s="38"/>
      <c r="H52" s="77"/>
      <c r="I52" s="77"/>
      <c r="J52" s="77"/>
      <c r="K52" s="45" t="s">
        <v>55</v>
      </c>
    </row>
    <row r="53" spans="1:11" ht="17.25" x14ac:dyDescent="0.3">
      <c r="A53" s="34"/>
      <c r="B53" s="38" t="s">
        <v>107</v>
      </c>
      <c r="C53" s="52"/>
      <c r="D53" s="52"/>
      <c r="E53" s="45">
        <v>67.584999999999994</v>
      </c>
      <c r="F53" s="52">
        <f t="shared" si="0"/>
        <v>67.584999999999994</v>
      </c>
      <c r="G53" s="38"/>
      <c r="H53" s="77"/>
      <c r="I53" s="77"/>
      <c r="J53" s="77"/>
      <c r="K53" s="45"/>
    </row>
    <row r="54" spans="1:11" ht="17.25" x14ac:dyDescent="0.3">
      <c r="A54" s="34"/>
      <c r="B54" s="38" t="s">
        <v>108</v>
      </c>
      <c r="C54" s="52"/>
      <c r="D54" s="52"/>
      <c r="E54" s="45">
        <v>0</v>
      </c>
      <c r="F54" s="52">
        <f t="shared" si="0"/>
        <v>0</v>
      </c>
      <c r="G54" s="38"/>
      <c r="H54" s="77"/>
      <c r="I54" s="77"/>
      <c r="J54" s="77"/>
      <c r="K54" s="45"/>
    </row>
    <row r="55" spans="1:11" ht="17.25" x14ac:dyDescent="0.3">
      <c r="A55" s="34"/>
      <c r="B55" s="38" t="s">
        <v>109</v>
      </c>
      <c r="C55" s="52"/>
      <c r="D55" s="52"/>
      <c r="E55" s="45">
        <v>0</v>
      </c>
      <c r="F55" s="52">
        <f t="shared" si="0"/>
        <v>0</v>
      </c>
      <c r="G55" s="38"/>
      <c r="H55" s="77"/>
      <c r="I55" s="77"/>
      <c r="J55" s="77"/>
      <c r="K55" s="45" t="s">
        <v>55</v>
      </c>
    </row>
    <row r="56" spans="1:11" ht="17.25" x14ac:dyDescent="0.3">
      <c r="A56" s="34"/>
      <c r="B56" s="78" t="s">
        <v>171</v>
      </c>
      <c r="C56" s="79"/>
      <c r="D56" s="79"/>
      <c r="E56" s="45">
        <v>124</v>
      </c>
      <c r="F56" s="52">
        <f t="shared" si="0"/>
        <v>124</v>
      </c>
      <c r="G56" s="38"/>
      <c r="H56" s="77"/>
      <c r="I56" s="77"/>
      <c r="J56" s="77"/>
      <c r="K56" s="45"/>
    </row>
    <row r="57" spans="1:11" ht="17.25" x14ac:dyDescent="0.3">
      <c r="A57" s="34"/>
      <c r="B57" s="82" t="s">
        <v>172</v>
      </c>
      <c r="C57" s="79"/>
      <c r="D57" s="79"/>
      <c r="E57" s="45">
        <v>2.4</v>
      </c>
      <c r="F57" s="52">
        <f t="shared" si="0"/>
        <v>2.4</v>
      </c>
      <c r="G57" s="38"/>
      <c r="H57" s="77"/>
      <c r="I57" s="77"/>
      <c r="J57" s="77"/>
      <c r="K57" s="45"/>
    </row>
    <row r="58" spans="1:11" ht="17.25" x14ac:dyDescent="0.3">
      <c r="A58" s="34"/>
      <c r="B58" s="38"/>
      <c r="C58" s="79"/>
      <c r="D58" s="79"/>
      <c r="E58" s="45"/>
      <c r="F58" s="52"/>
      <c r="G58" s="38"/>
      <c r="H58" s="77"/>
      <c r="I58" s="77"/>
      <c r="J58" s="77"/>
      <c r="K58" s="45" t="s">
        <v>55</v>
      </c>
    </row>
    <row r="59" spans="1:11" ht="17.25" x14ac:dyDescent="0.3">
      <c r="A59" s="34"/>
      <c r="B59" s="80" t="s">
        <v>110</v>
      </c>
      <c r="C59" s="79"/>
      <c r="D59" s="79"/>
      <c r="E59" s="45"/>
      <c r="F59" s="52"/>
      <c r="G59" s="38"/>
      <c r="H59" s="77"/>
      <c r="I59" s="77"/>
      <c r="J59" s="77"/>
      <c r="K59" s="45" t="s">
        <v>55</v>
      </c>
    </row>
    <row r="60" spans="1:11" ht="17.25" x14ac:dyDescent="0.3">
      <c r="A60" s="34"/>
      <c r="B60" s="38" t="s">
        <v>111</v>
      </c>
      <c r="C60" s="79"/>
      <c r="D60" s="79"/>
      <c r="E60" s="45">
        <v>0</v>
      </c>
      <c r="F60" s="52">
        <f t="shared" si="0"/>
        <v>0</v>
      </c>
      <c r="G60" s="38"/>
      <c r="H60" s="77"/>
      <c r="I60" s="77"/>
      <c r="J60" s="77"/>
      <c r="K60" s="45" t="s">
        <v>55</v>
      </c>
    </row>
    <row r="61" spans="1:11" ht="17.25" x14ac:dyDescent="0.3">
      <c r="A61" s="34"/>
      <c r="B61" s="38" t="s">
        <v>112</v>
      </c>
      <c r="C61" s="79"/>
      <c r="D61" s="79"/>
      <c r="E61" s="45">
        <v>76.5</v>
      </c>
      <c r="F61" s="52">
        <f t="shared" si="0"/>
        <v>76.5</v>
      </c>
      <c r="G61" s="38"/>
      <c r="H61" s="77"/>
      <c r="I61" s="77"/>
      <c r="J61" s="77"/>
      <c r="K61" s="45"/>
    </row>
    <row r="62" spans="1:11" ht="17.25" x14ac:dyDescent="0.3">
      <c r="A62" s="34"/>
      <c r="B62" s="38" t="s">
        <v>113</v>
      </c>
      <c r="C62" s="79"/>
      <c r="D62" s="52">
        <v>24.59</v>
      </c>
      <c r="E62" s="45">
        <v>0</v>
      </c>
      <c r="F62" s="52">
        <f t="shared" si="0"/>
        <v>24.59</v>
      </c>
      <c r="G62" s="38"/>
      <c r="H62" s="77"/>
      <c r="I62" s="77"/>
      <c r="J62" s="77"/>
      <c r="K62" s="45"/>
    </row>
    <row r="63" spans="1:11" ht="17.25" x14ac:dyDescent="0.3">
      <c r="A63" s="34"/>
      <c r="B63" s="78" t="s">
        <v>173</v>
      </c>
      <c r="C63" s="79"/>
      <c r="D63" s="79"/>
      <c r="E63" s="45">
        <v>72.254999999999995</v>
      </c>
      <c r="F63" s="52">
        <f t="shared" si="0"/>
        <v>72.254999999999995</v>
      </c>
      <c r="G63" s="38"/>
      <c r="H63" s="77"/>
      <c r="I63" s="77"/>
      <c r="J63" s="77"/>
      <c r="K63" s="45"/>
    </row>
    <row r="64" spans="1:11" ht="17.25" x14ac:dyDescent="0.3">
      <c r="A64" s="34"/>
      <c r="B64" s="78" t="s">
        <v>174</v>
      </c>
      <c r="C64" s="79"/>
      <c r="D64" s="79"/>
      <c r="E64" s="45">
        <v>1.8010000000000002</v>
      </c>
      <c r="F64" s="52">
        <f t="shared" si="0"/>
        <v>1.8010000000000002</v>
      </c>
      <c r="G64" s="38"/>
      <c r="H64" s="77"/>
      <c r="I64" s="77"/>
      <c r="J64" s="77"/>
      <c r="K64" s="45"/>
    </row>
    <row r="65" spans="1:11" ht="17.25" x14ac:dyDescent="0.3">
      <c r="A65" s="34"/>
      <c r="B65" s="38"/>
      <c r="C65" s="79"/>
      <c r="D65" s="79"/>
      <c r="E65" s="45"/>
      <c r="F65" s="52"/>
      <c r="G65" s="38"/>
      <c r="H65" s="77"/>
      <c r="I65" s="77"/>
      <c r="J65" s="77"/>
      <c r="K65" s="45"/>
    </row>
    <row r="66" spans="1:11" ht="17.25" x14ac:dyDescent="0.3">
      <c r="A66" s="34"/>
      <c r="B66" s="80" t="s">
        <v>114</v>
      </c>
      <c r="C66" s="79"/>
      <c r="D66" s="79"/>
      <c r="E66" s="45"/>
      <c r="F66" s="52"/>
      <c r="G66" s="38"/>
      <c r="H66" s="77"/>
      <c r="I66" s="77"/>
      <c r="J66" s="77"/>
      <c r="K66" s="45"/>
    </row>
    <row r="67" spans="1:11" ht="17.25" x14ac:dyDescent="0.3">
      <c r="A67" s="34"/>
      <c r="B67" s="38" t="s">
        <v>115</v>
      </c>
      <c r="C67" s="52"/>
      <c r="D67" s="52">
        <v>74617.25</v>
      </c>
      <c r="E67" s="45">
        <v>42055.025999999998</v>
      </c>
      <c r="F67" s="52">
        <f t="shared" si="0"/>
        <v>116672.276</v>
      </c>
      <c r="G67" s="38"/>
      <c r="H67" s="77"/>
      <c r="I67" s="77"/>
      <c r="J67" s="77"/>
      <c r="K67" s="45"/>
    </row>
    <row r="68" spans="1:11" ht="17.25" x14ac:dyDescent="0.3">
      <c r="A68" s="34"/>
      <c r="B68" s="38" t="s">
        <v>116</v>
      </c>
      <c r="C68" s="52"/>
      <c r="D68" s="52">
        <v>22183.17</v>
      </c>
      <c r="E68" s="45">
        <v>11155.97</v>
      </c>
      <c r="F68" s="52">
        <f t="shared" si="0"/>
        <v>33339.14</v>
      </c>
      <c r="G68" s="38"/>
      <c r="H68" s="77"/>
      <c r="I68" s="77"/>
      <c r="J68" s="77"/>
      <c r="K68" s="45" t="s">
        <v>55</v>
      </c>
    </row>
    <row r="69" spans="1:11" ht="17.25" x14ac:dyDescent="0.3">
      <c r="A69" s="34"/>
      <c r="B69" s="38" t="s">
        <v>117</v>
      </c>
      <c r="C69" s="52"/>
      <c r="D69" s="52">
        <v>797.34</v>
      </c>
      <c r="E69" s="45">
        <v>316.767</v>
      </c>
      <c r="F69" s="52">
        <f t="shared" si="0"/>
        <v>1114.107</v>
      </c>
      <c r="G69" s="38"/>
      <c r="H69" s="77"/>
      <c r="I69" s="77"/>
      <c r="J69" s="77"/>
      <c r="K69" s="45" t="s">
        <v>55</v>
      </c>
    </row>
    <row r="70" spans="1:11" ht="17.25" x14ac:dyDescent="0.3">
      <c r="A70" s="34"/>
      <c r="B70" s="38" t="s">
        <v>118</v>
      </c>
      <c r="C70" s="52"/>
      <c r="D70" s="52">
        <v>8573.91</v>
      </c>
      <c r="E70" s="45">
        <v>1336.2760000000001</v>
      </c>
      <c r="F70" s="52">
        <f t="shared" si="0"/>
        <v>9910.1859999999997</v>
      </c>
      <c r="G70" s="38"/>
      <c r="H70" s="77"/>
      <c r="I70" s="77"/>
      <c r="J70" s="77"/>
      <c r="K70" s="45"/>
    </row>
    <row r="71" spans="1:11" ht="17.25" x14ac:dyDescent="0.3">
      <c r="A71" s="34"/>
      <c r="B71" s="38" t="s">
        <v>119</v>
      </c>
      <c r="C71" s="52"/>
      <c r="D71" s="52"/>
      <c r="E71" s="45">
        <v>36.869999999999997</v>
      </c>
      <c r="F71" s="52">
        <f t="shared" si="0"/>
        <v>36.869999999999997</v>
      </c>
      <c r="G71" s="38"/>
      <c r="H71" s="77"/>
      <c r="I71" s="77"/>
      <c r="J71" s="77"/>
      <c r="K71" s="45" t="s">
        <v>55</v>
      </c>
    </row>
    <row r="72" spans="1:11" ht="17.25" x14ac:dyDescent="0.3">
      <c r="A72" s="34"/>
      <c r="B72" s="78" t="s">
        <v>175</v>
      </c>
      <c r="C72" s="79"/>
      <c r="D72" s="79"/>
      <c r="E72" s="45">
        <v>30.4</v>
      </c>
      <c r="F72" s="52">
        <f t="shared" si="0"/>
        <v>30.4</v>
      </c>
      <c r="G72" s="38"/>
      <c r="H72" s="77"/>
      <c r="I72" s="77"/>
      <c r="J72" s="77"/>
      <c r="K72" s="45"/>
    </row>
    <row r="73" spans="1:11" ht="17.25" x14ac:dyDescent="0.3">
      <c r="A73" s="34"/>
      <c r="B73" s="38" t="s">
        <v>101</v>
      </c>
      <c r="C73" s="79"/>
      <c r="D73" s="52">
        <v>2</v>
      </c>
      <c r="E73" s="45">
        <v>0</v>
      </c>
      <c r="F73" s="52">
        <f t="shared" si="0"/>
        <v>2</v>
      </c>
      <c r="G73" s="38"/>
      <c r="H73" s="77"/>
      <c r="I73" s="77"/>
      <c r="J73" s="77"/>
      <c r="K73" s="45"/>
    </row>
    <row r="74" spans="1:11" ht="17.25" x14ac:dyDescent="0.3">
      <c r="A74" s="34"/>
      <c r="B74" s="38"/>
      <c r="C74" s="79"/>
      <c r="D74" s="79"/>
      <c r="E74" s="45">
        <v>0</v>
      </c>
      <c r="F74" s="52"/>
      <c r="G74" s="38"/>
      <c r="H74" s="77"/>
      <c r="I74" s="77"/>
      <c r="J74" s="77"/>
      <c r="K74" s="45"/>
    </row>
    <row r="75" spans="1:11" ht="17.25" x14ac:dyDescent="0.3">
      <c r="A75" s="34"/>
      <c r="B75" s="80" t="s">
        <v>120</v>
      </c>
      <c r="C75" s="79"/>
      <c r="D75" s="79"/>
      <c r="E75" s="45">
        <v>0</v>
      </c>
      <c r="F75" s="52"/>
      <c r="G75" s="38"/>
      <c r="H75" s="77"/>
      <c r="I75" s="77"/>
      <c r="J75" s="77"/>
      <c r="K75" s="45" t="s">
        <v>55</v>
      </c>
    </row>
    <row r="76" spans="1:11" ht="17.25" x14ac:dyDescent="0.3">
      <c r="A76" s="34"/>
      <c r="B76" s="38" t="s">
        <v>155</v>
      </c>
      <c r="C76" s="79"/>
      <c r="D76" s="79"/>
      <c r="E76" s="45">
        <v>1176.866</v>
      </c>
      <c r="F76" s="52">
        <f t="shared" si="0"/>
        <v>1176.866</v>
      </c>
      <c r="G76" s="38"/>
      <c r="H76" s="77"/>
      <c r="I76" s="77"/>
      <c r="J76" s="77"/>
      <c r="K76" s="45"/>
    </row>
    <row r="77" spans="1:11" ht="17.25" x14ac:dyDescent="0.3">
      <c r="A77" s="34"/>
      <c r="B77" s="38" t="s">
        <v>176</v>
      </c>
      <c r="C77" s="79"/>
      <c r="D77" s="79"/>
      <c r="E77" s="45">
        <v>4867.2520000000004</v>
      </c>
      <c r="F77" s="52">
        <f t="shared" si="0"/>
        <v>4867.2520000000004</v>
      </c>
      <c r="G77" s="38"/>
      <c r="H77" s="77"/>
      <c r="I77" s="77"/>
      <c r="J77" s="77"/>
      <c r="K77" s="45"/>
    </row>
    <row r="78" spans="1:11" ht="17.25" x14ac:dyDescent="0.3">
      <c r="A78" s="34"/>
      <c r="B78" s="78" t="s">
        <v>177</v>
      </c>
      <c r="C78" s="52"/>
      <c r="D78" s="79"/>
      <c r="E78" s="45">
        <v>0</v>
      </c>
      <c r="F78" s="52">
        <f t="shared" si="0"/>
        <v>0</v>
      </c>
      <c r="G78" s="38"/>
      <c r="H78" s="77"/>
      <c r="I78" s="77"/>
      <c r="J78" s="77"/>
      <c r="K78" s="45"/>
    </row>
    <row r="79" spans="1:11" ht="17.25" x14ac:dyDescent="0.3">
      <c r="A79" s="34"/>
      <c r="B79" s="78" t="s">
        <v>178</v>
      </c>
      <c r="C79" s="79"/>
      <c r="D79" s="79"/>
      <c r="E79" s="45">
        <v>0</v>
      </c>
      <c r="F79" s="52">
        <f t="shared" si="0"/>
        <v>0</v>
      </c>
      <c r="G79" s="38"/>
      <c r="H79" s="77"/>
      <c r="I79" s="77"/>
      <c r="J79" s="77"/>
      <c r="K79" s="45"/>
    </row>
    <row r="80" spans="1:11" ht="17.25" x14ac:dyDescent="0.3">
      <c r="A80" s="34"/>
      <c r="B80" s="38"/>
      <c r="C80" s="79"/>
      <c r="D80" s="79"/>
      <c r="E80" s="45">
        <v>0</v>
      </c>
      <c r="F80" s="52"/>
      <c r="G80" s="38"/>
      <c r="H80" s="77"/>
      <c r="I80" s="77"/>
      <c r="J80" s="77"/>
      <c r="K80" s="45"/>
    </row>
    <row r="81" spans="1:11" ht="17.25" x14ac:dyDescent="0.3">
      <c r="A81" s="34"/>
      <c r="B81" s="80" t="s">
        <v>121</v>
      </c>
      <c r="C81" s="79"/>
      <c r="D81" s="79"/>
      <c r="E81" s="45"/>
      <c r="F81" s="52"/>
      <c r="G81" s="38"/>
      <c r="H81" s="77"/>
      <c r="I81" s="77"/>
      <c r="J81" s="77"/>
      <c r="K81" s="45"/>
    </row>
    <row r="82" spans="1:11" ht="17.25" x14ac:dyDescent="0.3">
      <c r="A82" s="34"/>
      <c r="B82" s="80" t="s">
        <v>122</v>
      </c>
      <c r="C82" s="79"/>
      <c r="D82" s="79"/>
      <c r="E82" s="45"/>
      <c r="F82" s="52"/>
      <c r="G82" s="38"/>
      <c r="H82" s="77"/>
      <c r="I82" s="77"/>
      <c r="J82" s="77"/>
      <c r="K82" s="45"/>
    </row>
    <row r="83" spans="1:11" ht="17.25" x14ac:dyDescent="0.3">
      <c r="A83" s="34"/>
      <c r="B83" s="38" t="s">
        <v>123</v>
      </c>
      <c r="C83" s="52"/>
      <c r="D83" s="52"/>
      <c r="E83" s="45">
        <v>0</v>
      </c>
      <c r="F83" s="52">
        <f t="shared" ref="F83:F105" si="2">SUM(C83:E83)</f>
        <v>0</v>
      </c>
      <c r="G83" s="38"/>
      <c r="H83" s="77"/>
      <c r="I83" s="77"/>
      <c r="J83" s="77"/>
      <c r="K83" s="45"/>
    </row>
    <row r="84" spans="1:11" ht="17.25" x14ac:dyDescent="0.3">
      <c r="A84" s="34"/>
      <c r="B84" s="38" t="s">
        <v>124</v>
      </c>
      <c r="C84" s="52"/>
      <c r="D84" s="52">
        <v>97.09</v>
      </c>
      <c r="E84" s="45">
        <v>64.190999999999988</v>
      </c>
      <c r="F84" s="52">
        <f t="shared" si="2"/>
        <v>161.28100000000001</v>
      </c>
      <c r="G84" s="38"/>
      <c r="H84" s="77"/>
      <c r="I84" s="77"/>
      <c r="J84" s="77"/>
      <c r="K84" s="45"/>
    </row>
    <row r="85" spans="1:11" ht="17.25" x14ac:dyDescent="0.3">
      <c r="A85" s="34"/>
      <c r="B85" s="38" t="s">
        <v>125</v>
      </c>
      <c r="C85" s="52"/>
      <c r="D85" s="52">
        <v>2693.64</v>
      </c>
      <c r="E85" s="45">
        <v>1214.8030000000001</v>
      </c>
      <c r="F85" s="52">
        <f t="shared" si="2"/>
        <v>3908.4430000000002</v>
      </c>
      <c r="G85" s="38"/>
      <c r="H85" s="77"/>
      <c r="I85" s="77"/>
      <c r="J85" s="77"/>
      <c r="K85" s="45"/>
    </row>
    <row r="86" spans="1:11" ht="17.25" x14ac:dyDescent="0.3">
      <c r="A86" s="34"/>
      <c r="B86" s="38" t="s">
        <v>126</v>
      </c>
      <c r="C86" s="52"/>
      <c r="D86" s="52"/>
      <c r="E86" s="45">
        <v>0</v>
      </c>
      <c r="F86" s="52">
        <f t="shared" si="2"/>
        <v>0</v>
      </c>
      <c r="G86" s="38"/>
      <c r="H86" s="77"/>
      <c r="I86" s="77"/>
      <c r="J86" s="77"/>
      <c r="K86" s="45"/>
    </row>
    <row r="87" spans="1:11" ht="17.25" x14ac:dyDescent="0.3">
      <c r="A87" s="34"/>
      <c r="B87" s="38" t="s">
        <v>127</v>
      </c>
      <c r="C87" s="52"/>
      <c r="D87" s="52"/>
      <c r="E87" s="45">
        <v>0</v>
      </c>
      <c r="F87" s="52">
        <f t="shared" si="2"/>
        <v>0</v>
      </c>
      <c r="G87" s="38"/>
      <c r="H87" s="77"/>
      <c r="I87" s="77"/>
      <c r="J87" s="77"/>
      <c r="K87" s="45"/>
    </row>
    <row r="88" spans="1:11" ht="17.25" x14ac:dyDescent="0.3">
      <c r="A88" s="34"/>
      <c r="B88" s="38" t="s">
        <v>128</v>
      </c>
      <c r="C88" s="67">
        <v>513.4</v>
      </c>
      <c r="D88" s="52"/>
      <c r="E88" s="45">
        <v>0</v>
      </c>
      <c r="F88" s="52">
        <f t="shared" si="2"/>
        <v>513.4</v>
      </c>
      <c r="G88" s="38"/>
      <c r="H88" s="77"/>
      <c r="I88" s="77"/>
      <c r="J88" s="77"/>
      <c r="K88" s="45"/>
    </row>
    <row r="89" spans="1:11" ht="17.25" x14ac:dyDescent="0.3">
      <c r="A89" s="34"/>
      <c r="B89" s="38" t="s">
        <v>129</v>
      </c>
      <c r="C89" s="52"/>
      <c r="D89" s="79"/>
      <c r="E89" s="45">
        <v>3.4000000000000002E-2</v>
      </c>
      <c r="F89" s="52">
        <f t="shared" si="2"/>
        <v>3.4000000000000002E-2</v>
      </c>
      <c r="G89" s="38"/>
      <c r="H89" s="77"/>
      <c r="I89" s="77"/>
      <c r="J89" s="77"/>
      <c r="K89" s="45" t="s">
        <v>55</v>
      </c>
    </row>
    <row r="90" spans="1:11" ht="17.25" x14ac:dyDescent="0.3">
      <c r="A90" s="34"/>
      <c r="B90" s="38" t="s">
        <v>130</v>
      </c>
      <c r="C90" s="79"/>
      <c r="D90" s="79"/>
      <c r="E90" s="45">
        <v>0</v>
      </c>
      <c r="F90" s="52">
        <f t="shared" si="2"/>
        <v>0</v>
      </c>
      <c r="G90" s="38"/>
      <c r="H90" s="77"/>
      <c r="I90" s="77"/>
      <c r="J90" s="77"/>
      <c r="K90" s="45"/>
    </row>
    <row r="91" spans="1:11" ht="17.25" x14ac:dyDescent="0.3">
      <c r="A91" s="34"/>
      <c r="B91" s="38" t="s">
        <v>131</v>
      </c>
      <c r="C91" s="79"/>
      <c r="D91" s="79">
        <v>0.75</v>
      </c>
      <c r="E91" s="45">
        <v>1371.1780000000001</v>
      </c>
      <c r="F91" s="52">
        <f t="shared" si="2"/>
        <v>1371.9280000000001</v>
      </c>
      <c r="G91" s="38"/>
      <c r="H91" s="77"/>
      <c r="I91" s="77"/>
      <c r="J91" s="77"/>
      <c r="K91" s="45" t="s">
        <v>55</v>
      </c>
    </row>
    <row r="92" spans="1:11" ht="17.25" x14ac:dyDescent="0.3">
      <c r="A92" s="34"/>
      <c r="B92" s="38" t="s">
        <v>132</v>
      </c>
      <c r="C92" s="79"/>
      <c r="D92" s="79"/>
      <c r="E92" s="45">
        <v>0</v>
      </c>
      <c r="F92" s="52">
        <f t="shared" si="2"/>
        <v>0</v>
      </c>
      <c r="G92" s="38"/>
      <c r="H92" s="77"/>
      <c r="I92" s="77"/>
      <c r="J92" s="77"/>
      <c r="K92" s="45"/>
    </row>
    <row r="93" spans="1:11" ht="17.25" x14ac:dyDescent="0.3">
      <c r="A93" s="34"/>
      <c r="B93" s="38" t="s">
        <v>133</v>
      </c>
      <c r="C93" s="79"/>
      <c r="D93" s="79"/>
      <c r="E93" s="45">
        <v>108.8</v>
      </c>
      <c r="F93" s="52">
        <f t="shared" si="2"/>
        <v>108.8</v>
      </c>
      <c r="G93" s="38"/>
      <c r="H93" s="77"/>
      <c r="I93" s="77"/>
      <c r="J93" s="77"/>
      <c r="K93" s="45"/>
    </row>
    <row r="94" spans="1:11" ht="17.25" x14ac:dyDescent="0.3">
      <c r="A94" s="34"/>
      <c r="B94" s="38" t="s">
        <v>134</v>
      </c>
      <c r="C94" s="79"/>
      <c r="D94" s="79"/>
      <c r="E94" s="45">
        <v>0</v>
      </c>
      <c r="F94" s="52">
        <f t="shared" si="2"/>
        <v>0</v>
      </c>
      <c r="G94" s="38"/>
      <c r="H94" s="77"/>
      <c r="I94" s="77"/>
      <c r="J94" s="77"/>
      <c r="K94" s="45"/>
    </row>
    <row r="95" spans="1:11" ht="17.25" x14ac:dyDescent="0.3">
      <c r="A95" s="34"/>
      <c r="B95" s="78" t="s">
        <v>179</v>
      </c>
      <c r="C95" s="79"/>
      <c r="D95" s="79"/>
      <c r="E95" s="45">
        <v>0</v>
      </c>
      <c r="F95" s="52">
        <f t="shared" si="2"/>
        <v>0</v>
      </c>
      <c r="G95" s="38"/>
      <c r="H95" s="77"/>
      <c r="I95" s="77"/>
      <c r="J95" s="77"/>
      <c r="K95" s="45"/>
    </row>
    <row r="96" spans="1:11" ht="17.25" x14ac:dyDescent="0.3">
      <c r="A96" s="34"/>
      <c r="B96" s="78" t="s">
        <v>180</v>
      </c>
      <c r="C96" s="79"/>
      <c r="D96" s="79"/>
      <c r="E96" s="45">
        <v>30.986999999999998</v>
      </c>
      <c r="F96" s="52">
        <f t="shared" si="2"/>
        <v>30.986999999999998</v>
      </c>
      <c r="G96" s="38"/>
      <c r="H96" s="77"/>
      <c r="I96" s="77"/>
      <c r="J96" s="77"/>
      <c r="K96" s="45"/>
    </row>
    <row r="97" spans="1:1025" ht="17.25" x14ac:dyDescent="0.3">
      <c r="A97" s="34"/>
      <c r="B97" s="78" t="s">
        <v>181</v>
      </c>
      <c r="C97" s="79"/>
      <c r="D97" s="79"/>
      <c r="E97" s="45">
        <v>0</v>
      </c>
      <c r="F97" s="52">
        <f t="shared" si="2"/>
        <v>0</v>
      </c>
      <c r="G97" s="38"/>
      <c r="H97" s="77"/>
      <c r="I97" s="77"/>
      <c r="J97" s="77"/>
      <c r="K97" s="45"/>
    </row>
    <row r="98" spans="1:1025" ht="17.25" x14ac:dyDescent="0.3">
      <c r="A98" s="34"/>
      <c r="B98" s="78" t="s">
        <v>182</v>
      </c>
      <c r="C98" s="79"/>
      <c r="D98" s="79"/>
      <c r="E98" s="45">
        <v>317.05</v>
      </c>
      <c r="F98" s="52">
        <f t="shared" si="2"/>
        <v>317.05</v>
      </c>
      <c r="G98" s="38"/>
      <c r="H98" s="77"/>
      <c r="I98" s="77"/>
      <c r="J98" s="77"/>
      <c r="K98" s="45"/>
    </row>
    <row r="99" spans="1:1025" ht="17.25" x14ac:dyDescent="0.3">
      <c r="A99" s="34"/>
      <c r="B99" s="78" t="s">
        <v>183</v>
      </c>
      <c r="C99" s="79"/>
      <c r="D99" s="79"/>
      <c r="E99" s="45">
        <v>1257.0999999999999</v>
      </c>
      <c r="F99" s="52">
        <f t="shared" si="2"/>
        <v>1257.0999999999999</v>
      </c>
      <c r="G99" s="38"/>
      <c r="H99" s="77"/>
      <c r="I99" s="77"/>
      <c r="J99" s="77"/>
      <c r="K99" s="45"/>
    </row>
    <row r="100" spans="1:1025" ht="17.25" x14ac:dyDescent="0.3">
      <c r="A100" s="34"/>
      <c r="B100" s="78" t="s">
        <v>184</v>
      </c>
      <c r="C100" s="79"/>
      <c r="D100" s="79"/>
      <c r="E100" s="45">
        <v>460</v>
      </c>
      <c r="F100" s="52">
        <f t="shared" si="2"/>
        <v>460</v>
      </c>
      <c r="G100" s="38"/>
      <c r="H100" s="77"/>
      <c r="I100" s="77"/>
      <c r="J100" s="77"/>
      <c r="K100" s="45"/>
    </row>
    <row r="101" spans="1:1025" ht="17.25" x14ac:dyDescent="0.3">
      <c r="A101" s="34"/>
      <c r="B101" s="78" t="s">
        <v>185</v>
      </c>
      <c r="C101" s="79"/>
      <c r="D101" s="79"/>
      <c r="E101" s="45">
        <v>0</v>
      </c>
      <c r="F101" s="52">
        <f t="shared" si="2"/>
        <v>0</v>
      </c>
      <c r="G101" s="38"/>
      <c r="H101" s="77"/>
      <c r="I101" s="77"/>
      <c r="J101" s="77"/>
      <c r="K101" s="45"/>
    </row>
    <row r="102" spans="1:1025" ht="17.25" x14ac:dyDescent="0.3">
      <c r="A102" s="34"/>
      <c r="B102" s="78" t="s">
        <v>186</v>
      </c>
      <c r="C102" s="79"/>
      <c r="D102" s="79"/>
      <c r="E102" s="45">
        <v>0</v>
      </c>
      <c r="F102" s="52">
        <f t="shared" si="2"/>
        <v>0</v>
      </c>
      <c r="G102" s="38"/>
      <c r="H102" s="77"/>
      <c r="I102" s="77"/>
      <c r="J102" s="77"/>
      <c r="K102" s="45"/>
    </row>
    <row r="103" spans="1:1025" ht="17.25" x14ac:dyDescent="0.3">
      <c r="A103" s="34"/>
      <c r="B103" s="38"/>
      <c r="C103" s="79"/>
      <c r="D103" s="79"/>
      <c r="E103" s="45"/>
      <c r="F103" s="52"/>
      <c r="G103" s="38"/>
      <c r="H103" s="77"/>
      <c r="I103" s="77"/>
      <c r="J103" s="77"/>
      <c r="K103" s="45"/>
    </row>
    <row r="104" spans="1:1025" ht="17.25" x14ac:dyDescent="0.3">
      <c r="A104" s="34"/>
      <c r="B104" s="80" t="s">
        <v>135</v>
      </c>
      <c r="C104" s="79"/>
      <c r="D104" s="79"/>
      <c r="E104" s="45"/>
      <c r="F104" s="52"/>
      <c r="G104" s="38"/>
      <c r="H104" s="77"/>
      <c r="I104" s="77"/>
      <c r="J104" s="77"/>
      <c r="K104" s="45"/>
    </row>
    <row r="105" spans="1:1025" ht="17.25" x14ac:dyDescent="0.3">
      <c r="A105" s="34"/>
      <c r="B105" s="38" t="s">
        <v>136</v>
      </c>
      <c r="C105" s="79"/>
      <c r="D105" s="53"/>
      <c r="E105" s="45">
        <v>626.52499999999998</v>
      </c>
      <c r="F105" s="52">
        <f t="shared" si="2"/>
        <v>626.52499999999998</v>
      </c>
      <c r="G105" s="38"/>
      <c r="H105" s="77"/>
      <c r="I105" s="77"/>
      <c r="J105" s="77"/>
      <c r="K105" s="45"/>
    </row>
    <row r="106" spans="1:1025" ht="17.25" x14ac:dyDescent="0.3">
      <c r="A106" s="34"/>
      <c r="B106" s="38"/>
      <c r="C106" s="79"/>
      <c r="D106" s="79"/>
      <c r="E106" s="45"/>
      <c r="F106" s="52"/>
      <c r="G106" s="38"/>
      <c r="H106" s="77"/>
      <c r="I106" s="77"/>
      <c r="J106" s="77"/>
      <c r="K106" s="45"/>
    </row>
    <row r="107" spans="1:1025" ht="17.25" x14ac:dyDescent="0.3">
      <c r="A107" s="34"/>
      <c r="B107" s="84" t="s">
        <v>137</v>
      </c>
      <c r="C107" s="79"/>
      <c r="D107" s="79"/>
      <c r="E107" s="45"/>
      <c r="F107" s="52"/>
      <c r="G107" s="38"/>
      <c r="H107" s="77"/>
      <c r="I107" s="77"/>
      <c r="J107" s="77"/>
      <c r="K107" s="45"/>
    </row>
    <row r="108" spans="1:1025" ht="17.25" x14ac:dyDescent="0.3">
      <c r="A108" s="34"/>
      <c r="B108" s="85" t="s">
        <v>138</v>
      </c>
      <c r="C108" s="52"/>
      <c r="D108" s="79"/>
      <c r="E108" s="45">
        <v>2708.4</v>
      </c>
      <c r="F108" s="52">
        <f>SUM(C108:E108)</f>
        <v>2708.4</v>
      </c>
      <c r="G108" s="38"/>
      <c r="H108" s="77"/>
      <c r="I108" s="77"/>
      <c r="J108" s="77"/>
      <c r="K108" s="45"/>
    </row>
    <row r="109" spans="1:1025" ht="17.25" x14ac:dyDescent="0.3">
      <c r="A109" s="34"/>
      <c r="B109" s="85" t="s">
        <v>139</v>
      </c>
      <c r="C109" s="79"/>
      <c r="D109" s="79"/>
      <c r="E109" s="45">
        <v>1243.3349999999998</v>
      </c>
      <c r="F109" s="52">
        <f>SUM(C109:E109)</f>
        <v>1243.3349999999998</v>
      </c>
      <c r="G109" s="38"/>
      <c r="H109" s="77"/>
      <c r="I109" s="77"/>
      <c r="J109" s="77"/>
      <c r="K109" s="45"/>
    </row>
    <row r="110" spans="1:1025" ht="18" thickBot="1" x14ac:dyDescent="0.35">
      <c r="A110" s="34"/>
      <c r="B110" s="85"/>
      <c r="C110" s="79"/>
      <c r="D110" s="79"/>
      <c r="E110" s="79"/>
      <c r="F110" s="52"/>
      <c r="G110" s="38"/>
      <c r="H110" s="77"/>
      <c r="I110" s="77"/>
      <c r="J110" s="77"/>
      <c r="K110" s="45"/>
    </row>
    <row r="111" spans="1:1025" ht="17.25" thickBot="1" x14ac:dyDescent="0.3">
      <c r="A111" s="34"/>
      <c r="B111" s="91" t="s">
        <v>140</v>
      </c>
      <c r="C111" s="92">
        <f>SUM(C8:C109)</f>
        <v>1372.88</v>
      </c>
      <c r="D111" s="130">
        <f>SUM(D8:D109)</f>
        <v>139472.43</v>
      </c>
      <c r="E111" s="130">
        <f>SUM(E8:E109)</f>
        <v>91706.921999999977</v>
      </c>
      <c r="F111" s="130">
        <f>SUM(F8:F109)</f>
        <v>232552.23199999993</v>
      </c>
      <c r="G111" s="91" t="s">
        <v>140</v>
      </c>
      <c r="H111" s="130">
        <f>SUM(H8:H109)</f>
        <v>256263.49999999997</v>
      </c>
      <c r="I111" s="130">
        <f>SUM(I8:I109)</f>
        <v>567</v>
      </c>
      <c r="J111" s="130">
        <f>SUM(J8:J109)</f>
        <v>2710.364</v>
      </c>
      <c r="K111" s="130">
        <f>SUM(K8:K109)</f>
        <v>259540.86399999997</v>
      </c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4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4"/>
      <c r="GT111" s="34"/>
      <c r="GU111" s="34"/>
      <c r="GV111" s="34"/>
      <c r="GW111" s="34"/>
      <c r="GX111" s="34"/>
      <c r="GY111" s="34"/>
      <c r="GZ111" s="34"/>
      <c r="HA111" s="34"/>
      <c r="HB111" s="34"/>
      <c r="HC111" s="34"/>
      <c r="HD111" s="34"/>
      <c r="HE111" s="34"/>
      <c r="HF111" s="34"/>
      <c r="HG111" s="34"/>
      <c r="HH111" s="34"/>
      <c r="HI111" s="34"/>
      <c r="HJ111" s="34"/>
      <c r="HK111" s="34"/>
      <c r="HL111" s="34"/>
      <c r="HM111" s="34"/>
      <c r="HN111" s="34"/>
      <c r="HO111" s="34"/>
      <c r="HP111" s="34"/>
      <c r="HQ111" s="34"/>
      <c r="HR111" s="34"/>
      <c r="HS111" s="34"/>
      <c r="HT111" s="34"/>
      <c r="HU111" s="34"/>
      <c r="HV111" s="34"/>
      <c r="HW111" s="34"/>
      <c r="HX111" s="34"/>
      <c r="HY111" s="34"/>
      <c r="HZ111" s="34"/>
      <c r="IA111" s="34"/>
      <c r="IB111" s="34"/>
      <c r="IC111" s="34"/>
      <c r="ID111" s="34"/>
      <c r="IE111" s="34"/>
      <c r="IF111" s="34"/>
      <c r="IG111" s="34"/>
      <c r="IH111" s="34"/>
      <c r="II111" s="34"/>
      <c r="IJ111" s="34"/>
      <c r="IK111" s="34"/>
      <c r="IL111" s="34"/>
      <c r="IM111" s="34"/>
      <c r="IN111" s="34"/>
      <c r="IO111" s="34"/>
      <c r="IP111" s="34"/>
      <c r="IQ111" s="34"/>
      <c r="IR111" s="34"/>
      <c r="IS111" s="34"/>
      <c r="IT111" s="34"/>
      <c r="IU111" s="34"/>
      <c r="IV111" s="34"/>
      <c r="IW111" s="34"/>
      <c r="IX111" s="34"/>
      <c r="IY111" s="34"/>
      <c r="IZ111" s="34"/>
      <c r="JA111" s="34"/>
      <c r="JB111" s="34"/>
      <c r="JC111" s="34"/>
      <c r="JD111" s="34"/>
      <c r="JE111" s="34"/>
      <c r="JF111" s="34"/>
      <c r="JG111" s="34"/>
      <c r="JH111" s="34"/>
      <c r="JI111" s="34"/>
      <c r="JJ111" s="34"/>
      <c r="JK111" s="34"/>
      <c r="JL111" s="34"/>
      <c r="JM111" s="34"/>
      <c r="JN111" s="34"/>
      <c r="JO111" s="34"/>
      <c r="JP111" s="34"/>
      <c r="JQ111" s="34"/>
      <c r="JR111" s="34"/>
      <c r="JS111" s="34"/>
      <c r="JT111" s="34"/>
      <c r="JU111" s="34"/>
      <c r="JV111" s="34"/>
      <c r="JW111" s="34"/>
      <c r="JX111" s="34"/>
      <c r="JY111" s="34"/>
      <c r="JZ111" s="34"/>
      <c r="KA111" s="34"/>
      <c r="KB111" s="34"/>
      <c r="KC111" s="34"/>
      <c r="KD111" s="34"/>
      <c r="KE111" s="34"/>
      <c r="KF111" s="34"/>
      <c r="KG111" s="34"/>
      <c r="KH111" s="34"/>
      <c r="KI111" s="34"/>
      <c r="KJ111" s="34"/>
      <c r="KK111" s="34"/>
      <c r="KL111" s="34"/>
      <c r="KM111" s="34"/>
      <c r="KN111" s="34"/>
      <c r="KO111" s="34"/>
      <c r="KP111" s="34"/>
      <c r="KQ111" s="34"/>
      <c r="KR111" s="34"/>
      <c r="KS111" s="34"/>
      <c r="KT111" s="34"/>
      <c r="KU111" s="34"/>
      <c r="KV111" s="34"/>
      <c r="KW111" s="34"/>
      <c r="KX111" s="34"/>
      <c r="KY111" s="34"/>
      <c r="KZ111" s="34"/>
      <c r="LA111" s="34"/>
      <c r="LB111" s="34"/>
      <c r="LC111" s="34"/>
      <c r="LD111" s="34"/>
      <c r="LE111" s="34"/>
      <c r="LF111" s="34"/>
      <c r="LG111" s="34"/>
      <c r="LH111" s="34"/>
      <c r="LI111" s="34"/>
      <c r="LJ111" s="34"/>
      <c r="LK111" s="34"/>
      <c r="LL111" s="34"/>
      <c r="LM111" s="34"/>
      <c r="LN111" s="34"/>
      <c r="LO111" s="34"/>
      <c r="LP111" s="34"/>
      <c r="LQ111" s="34"/>
      <c r="LR111" s="34"/>
      <c r="LS111" s="34"/>
      <c r="LT111" s="34"/>
      <c r="LU111" s="34"/>
      <c r="LV111" s="34"/>
      <c r="LW111" s="34"/>
      <c r="LX111" s="34"/>
      <c r="LY111" s="34"/>
      <c r="LZ111" s="34"/>
      <c r="MA111" s="34"/>
      <c r="MB111" s="34"/>
      <c r="MC111" s="34"/>
      <c r="MD111" s="34"/>
      <c r="ME111" s="34"/>
      <c r="MF111" s="34"/>
      <c r="MG111" s="34"/>
      <c r="MH111" s="34"/>
      <c r="MI111" s="34"/>
      <c r="MJ111" s="34"/>
      <c r="MK111" s="34"/>
      <c r="ML111" s="34"/>
      <c r="MM111" s="34"/>
      <c r="MN111" s="34"/>
      <c r="MO111" s="34"/>
      <c r="MP111" s="34"/>
      <c r="MQ111" s="34"/>
      <c r="MR111" s="34"/>
      <c r="MS111" s="34"/>
      <c r="MT111" s="34"/>
      <c r="MU111" s="34"/>
      <c r="MV111" s="34"/>
      <c r="MW111" s="34"/>
      <c r="MX111" s="34"/>
      <c r="MY111" s="34"/>
      <c r="MZ111" s="34"/>
      <c r="NA111" s="34"/>
      <c r="NB111" s="34"/>
      <c r="NC111" s="34"/>
      <c r="ND111" s="34"/>
      <c r="NE111" s="34"/>
      <c r="NF111" s="34"/>
      <c r="NG111" s="34"/>
      <c r="NH111" s="34"/>
      <c r="NI111" s="34"/>
      <c r="NJ111" s="34"/>
      <c r="NK111" s="34"/>
      <c r="NL111" s="34"/>
      <c r="NM111" s="34"/>
      <c r="NN111" s="34"/>
      <c r="NO111" s="34"/>
      <c r="NP111" s="34"/>
      <c r="NQ111" s="34"/>
      <c r="NR111" s="34"/>
      <c r="NS111" s="34"/>
      <c r="NT111" s="34"/>
      <c r="NU111" s="34"/>
      <c r="NV111" s="34"/>
      <c r="NW111" s="34"/>
      <c r="NX111" s="34"/>
      <c r="NY111" s="34"/>
      <c r="NZ111" s="34"/>
      <c r="OA111" s="34"/>
      <c r="OB111" s="34"/>
      <c r="OC111" s="34"/>
      <c r="OD111" s="34"/>
      <c r="OE111" s="34"/>
      <c r="OF111" s="34"/>
      <c r="OG111" s="34"/>
      <c r="OH111" s="34"/>
      <c r="OI111" s="34"/>
      <c r="OJ111" s="34"/>
      <c r="OK111" s="34"/>
      <c r="OL111" s="34"/>
      <c r="OM111" s="34"/>
      <c r="ON111" s="34"/>
      <c r="OO111" s="34"/>
      <c r="OP111" s="34"/>
      <c r="OQ111" s="34"/>
      <c r="OR111" s="34"/>
      <c r="OS111" s="34"/>
      <c r="OT111" s="34"/>
      <c r="OU111" s="34"/>
      <c r="OV111" s="34"/>
      <c r="OW111" s="34"/>
      <c r="OX111" s="34"/>
      <c r="OY111" s="34"/>
      <c r="OZ111" s="34"/>
      <c r="PA111" s="34"/>
      <c r="PB111" s="34"/>
      <c r="PC111" s="34"/>
      <c r="PD111" s="34"/>
      <c r="PE111" s="34"/>
      <c r="PF111" s="34"/>
      <c r="PG111" s="34"/>
      <c r="PH111" s="34"/>
      <c r="PI111" s="34"/>
      <c r="PJ111" s="34"/>
      <c r="PK111" s="34"/>
      <c r="PL111" s="34"/>
      <c r="PM111" s="34"/>
      <c r="PN111" s="34"/>
      <c r="PO111" s="34"/>
      <c r="PP111" s="34"/>
      <c r="PQ111" s="34"/>
      <c r="PR111" s="34"/>
      <c r="PS111" s="34"/>
      <c r="PT111" s="34"/>
      <c r="PU111" s="34"/>
      <c r="PV111" s="34"/>
      <c r="PW111" s="34"/>
      <c r="PX111" s="34"/>
      <c r="PY111" s="34"/>
      <c r="PZ111" s="34"/>
      <c r="QA111" s="34"/>
      <c r="QB111" s="34"/>
      <c r="QC111" s="34"/>
      <c r="QD111" s="34"/>
      <c r="QE111" s="34"/>
      <c r="QF111" s="34"/>
      <c r="QG111" s="34"/>
      <c r="QH111" s="34"/>
      <c r="QI111" s="34"/>
      <c r="QJ111" s="34"/>
      <c r="QK111" s="34"/>
      <c r="QL111" s="34"/>
      <c r="QM111" s="34"/>
      <c r="QN111" s="34"/>
      <c r="QO111" s="34"/>
      <c r="QP111" s="34"/>
      <c r="QQ111" s="34"/>
      <c r="QR111" s="34"/>
      <c r="QS111" s="34"/>
      <c r="QT111" s="34"/>
      <c r="QU111" s="34"/>
      <c r="QV111" s="34"/>
      <c r="QW111" s="34"/>
      <c r="QX111" s="34"/>
      <c r="QY111" s="34"/>
      <c r="QZ111" s="34"/>
      <c r="RA111" s="34"/>
      <c r="RB111" s="34"/>
      <c r="RC111" s="34"/>
      <c r="RD111" s="34"/>
      <c r="RE111" s="34"/>
      <c r="RF111" s="34"/>
      <c r="RG111" s="34"/>
      <c r="RH111" s="34"/>
      <c r="RI111" s="34"/>
      <c r="RJ111" s="34"/>
      <c r="RK111" s="34"/>
      <c r="RL111" s="34"/>
      <c r="RM111" s="34"/>
      <c r="RN111" s="34"/>
      <c r="RO111" s="34"/>
      <c r="RP111" s="34"/>
      <c r="RQ111" s="34"/>
      <c r="RR111" s="34"/>
      <c r="RS111" s="34"/>
      <c r="RT111" s="34"/>
      <c r="RU111" s="34"/>
      <c r="RV111" s="34"/>
      <c r="RW111" s="34"/>
      <c r="RX111" s="34"/>
      <c r="RY111" s="34"/>
      <c r="RZ111" s="34"/>
      <c r="SA111" s="34"/>
      <c r="SB111" s="34"/>
      <c r="SC111" s="34"/>
      <c r="SD111" s="34"/>
      <c r="SE111" s="34"/>
      <c r="SF111" s="34"/>
      <c r="SG111" s="34"/>
      <c r="SH111" s="34"/>
      <c r="SI111" s="34"/>
      <c r="SJ111" s="34"/>
      <c r="SK111" s="34"/>
      <c r="SL111" s="34"/>
      <c r="SM111" s="34"/>
      <c r="SN111" s="34"/>
      <c r="SO111" s="34"/>
      <c r="SP111" s="34"/>
      <c r="SQ111" s="34"/>
      <c r="SR111" s="34"/>
      <c r="SS111" s="34"/>
      <c r="ST111" s="34"/>
      <c r="SU111" s="34"/>
      <c r="SV111" s="34"/>
      <c r="SW111" s="34"/>
      <c r="SX111" s="34"/>
      <c r="SY111" s="34"/>
      <c r="SZ111" s="34"/>
      <c r="TA111" s="34"/>
      <c r="TB111" s="34"/>
      <c r="TC111" s="34"/>
      <c r="TD111" s="34"/>
      <c r="TE111" s="34"/>
      <c r="TF111" s="34"/>
      <c r="TG111" s="34"/>
      <c r="TH111" s="34"/>
      <c r="TI111" s="34"/>
      <c r="TJ111" s="34"/>
      <c r="TK111" s="34"/>
      <c r="TL111" s="34"/>
      <c r="TM111" s="34"/>
      <c r="TN111" s="34"/>
      <c r="TO111" s="34"/>
      <c r="TP111" s="34"/>
      <c r="TQ111" s="34"/>
      <c r="TR111" s="34"/>
      <c r="TS111" s="34"/>
      <c r="TT111" s="34"/>
      <c r="TU111" s="34"/>
      <c r="TV111" s="34"/>
      <c r="TW111" s="34"/>
      <c r="TX111" s="34"/>
      <c r="TY111" s="34"/>
      <c r="TZ111" s="34"/>
      <c r="UA111" s="34"/>
      <c r="UB111" s="34"/>
      <c r="UC111" s="34"/>
      <c r="UD111" s="34"/>
      <c r="UE111" s="34"/>
      <c r="UF111" s="34"/>
      <c r="UG111" s="34"/>
      <c r="UH111" s="34"/>
      <c r="UI111" s="34"/>
      <c r="UJ111" s="34"/>
      <c r="UK111" s="34"/>
      <c r="UL111" s="34"/>
      <c r="UM111" s="34"/>
      <c r="UN111" s="34"/>
      <c r="UO111" s="34"/>
      <c r="UP111" s="34"/>
      <c r="UQ111" s="34"/>
      <c r="UR111" s="34"/>
      <c r="US111" s="34"/>
      <c r="UT111" s="34"/>
      <c r="UU111" s="34"/>
      <c r="UV111" s="34"/>
      <c r="UW111" s="34"/>
      <c r="UX111" s="34"/>
      <c r="UY111" s="34"/>
      <c r="UZ111" s="34"/>
      <c r="VA111" s="34"/>
      <c r="VB111" s="34"/>
      <c r="VC111" s="34"/>
      <c r="VD111" s="34"/>
      <c r="VE111" s="34"/>
      <c r="VF111" s="34"/>
      <c r="VG111" s="34"/>
      <c r="VH111" s="34"/>
      <c r="VI111" s="34"/>
      <c r="VJ111" s="34"/>
      <c r="VK111" s="34"/>
      <c r="VL111" s="34"/>
      <c r="VM111" s="34"/>
      <c r="VN111" s="34"/>
      <c r="VO111" s="34"/>
      <c r="VP111" s="34"/>
      <c r="VQ111" s="34"/>
      <c r="VR111" s="34"/>
      <c r="VS111" s="34"/>
      <c r="VT111" s="34"/>
      <c r="VU111" s="34"/>
      <c r="VV111" s="34"/>
      <c r="VW111" s="34"/>
      <c r="VX111" s="34"/>
      <c r="VY111" s="34"/>
      <c r="VZ111" s="34"/>
      <c r="WA111" s="34"/>
      <c r="WB111" s="34"/>
      <c r="WC111" s="34"/>
      <c r="WD111" s="34"/>
      <c r="WE111" s="34"/>
      <c r="WF111" s="34"/>
      <c r="WG111" s="34"/>
      <c r="WH111" s="34"/>
      <c r="WI111" s="34"/>
      <c r="WJ111" s="34"/>
      <c r="WK111" s="34"/>
      <c r="WL111" s="34"/>
      <c r="WM111" s="34"/>
      <c r="WN111" s="34"/>
      <c r="WO111" s="34"/>
      <c r="WP111" s="34"/>
      <c r="WQ111" s="34"/>
      <c r="WR111" s="34"/>
      <c r="WS111" s="34"/>
      <c r="WT111" s="34"/>
      <c r="WU111" s="34"/>
      <c r="WV111" s="34"/>
      <c r="WW111" s="34"/>
      <c r="WX111" s="34"/>
      <c r="WY111" s="34"/>
      <c r="WZ111" s="34"/>
      <c r="XA111" s="34"/>
      <c r="XB111" s="34"/>
      <c r="XC111" s="34"/>
      <c r="XD111" s="34"/>
      <c r="XE111" s="34"/>
      <c r="XF111" s="34"/>
      <c r="XG111" s="34"/>
      <c r="XH111" s="34"/>
      <c r="XI111" s="34"/>
      <c r="XJ111" s="34"/>
      <c r="XK111" s="34"/>
      <c r="XL111" s="34"/>
      <c r="XM111" s="34"/>
      <c r="XN111" s="34"/>
      <c r="XO111" s="34"/>
      <c r="XP111" s="34"/>
      <c r="XQ111" s="34"/>
      <c r="XR111" s="34"/>
      <c r="XS111" s="34"/>
      <c r="XT111" s="34"/>
      <c r="XU111" s="34"/>
      <c r="XV111" s="34"/>
      <c r="XW111" s="34"/>
      <c r="XX111" s="34"/>
      <c r="XY111" s="34"/>
      <c r="XZ111" s="34"/>
      <c r="YA111" s="34"/>
      <c r="YB111" s="34"/>
      <c r="YC111" s="34"/>
      <c r="YD111" s="34"/>
      <c r="YE111" s="34"/>
      <c r="YF111" s="34"/>
      <c r="YG111" s="34"/>
      <c r="YH111" s="34"/>
      <c r="YI111" s="34"/>
      <c r="YJ111" s="34"/>
      <c r="YK111" s="34"/>
      <c r="YL111" s="34"/>
      <c r="YM111" s="34"/>
      <c r="YN111" s="34"/>
      <c r="YO111" s="34"/>
      <c r="YP111" s="34"/>
      <c r="YQ111" s="34"/>
      <c r="YR111" s="34"/>
      <c r="YS111" s="34"/>
      <c r="YT111" s="34"/>
      <c r="YU111" s="34"/>
      <c r="YV111" s="34"/>
      <c r="YW111" s="34"/>
      <c r="YX111" s="34"/>
      <c r="YY111" s="34"/>
      <c r="YZ111" s="34"/>
      <c r="ZA111" s="34"/>
      <c r="ZB111" s="34"/>
      <c r="ZC111" s="34"/>
      <c r="ZD111" s="34"/>
      <c r="ZE111" s="34"/>
      <c r="ZF111" s="34"/>
      <c r="ZG111" s="34"/>
      <c r="ZH111" s="34"/>
      <c r="ZI111" s="34"/>
      <c r="ZJ111" s="34"/>
      <c r="ZK111" s="34"/>
      <c r="ZL111" s="34"/>
      <c r="ZM111" s="34"/>
      <c r="ZN111" s="34"/>
      <c r="ZO111" s="34"/>
      <c r="ZP111" s="34"/>
      <c r="ZQ111" s="34"/>
      <c r="ZR111" s="34"/>
      <c r="ZS111" s="34"/>
      <c r="ZT111" s="34"/>
      <c r="ZU111" s="34"/>
      <c r="ZV111" s="34"/>
      <c r="ZW111" s="34"/>
      <c r="ZX111" s="34"/>
      <c r="ZY111" s="34"/>
      <c r="ZZ111" s="34"/>
      <c r="AAA111" s="34"/>
      <c r="AAB111" s="34"/>
      <c r="AAC111" s="34"/>
      <c r="AAD111" s="34"/>
      <c r="AAE111" s="34"/>
      <c r="AAF111" s="34"/>
      <c r="AAG111" s="34"/>
      <c r="AAH111" s="34"/>
      <c r="AAI111" s="34"/>
      <c r="AAJ111" s="34"/>
      <c r="AAK111" s="34"/>
      <c r="AAL111" s="34"/>
      <c r="AAM111" s="34"/>
      <c r="AAN111" s="34"/>
      <c r="AAO111" s="34"/>
      <c r="AAP111" s="34"/>
      <c r="AAQ111" s="34"/>
      <c r="AAR111" s="34"/>
      <c r="AAS111" s="34"/>
      <c r="AAT111" s="34"/>
      <c r="AAU111" s="34"/>
      <c r="AAV111" s="34"/>
      <c r="AAW111" s="34"/>
      <c r="AAX111" s="34"/>
      <c r="AAY111" s="34"/>
      <c r="AAZ111" s="34"/>
      <c r="ABA111" s="34"/>
      <c r="ABB111" s="34"/>
      <c r="ABC111" s="34"/>
      <c r="ABD111" s="34"/>
      <c r="ABE111" s="34"/>
      <c r="ABF111" s="34"/>
      <c r="ABG111" s="34"/>
      <c r="ABH111" s="34"/>
      <c r="ABI111" s="34"/>
      <c r="ABJ111" s="34"/>
      <c r="ABK111" s="34"/>
      <c r="ABL111" s="34"/>
      <c r="ABM111" s="34"/>
      <c r="ABN111" s="34"/>
      <c r="ABO111" s="34"/>
      <c r="ABP111" s="34"/>
      <c r="ABQ111" s="34"/>
      <c r="ABR111" s="34"/>
      <c r="ABS111" s="34"/>
      <c r="ABT111" s="34"/>
      <c r="ABU111" s="34"/>
      <c r="ABV111" s="34"/>
      <c r="ABW111" s="34"/>
      <c r="ABX111" s="34"/>
      <c r="ABY111" s="34"/>
      <c r="ABZ111" s="34"/>
      <c r="ACA111" s="34"/>
      <c r="ACB111" s="34"/>
      <c r="ACC111" s="34"/>
      <c r="ACD111" s="34"/>
      <c r="ACE111" s="34"/>
      <c r="ACF111" s="34"/>
      <c r="ACG111" s="34"/>
      <c r="ACH111" s="34"/>
      <c r="ACI111" s="34"/>
      <c r="ACJ111" s="34"/>
      <c r="ACK111" s="34"/>
      <c r="ACL111" s="34"/>
      <c r="ACM111" s="34"/>
      <c r="ACN111" s="34"/>
      <c r="ACO111" s="34"/>
      <c r="ACP111" s="34"/>
      <c r="ACQ111" s="34"/>
      <c r="ACR111" s="34"/>
      <c r="ACS111" s="34"/>
      <c r="ACT111" s="34"/>
      <c r="ACU111" s="34"/>
      <c r="ACV111" s="34"/>
      <c r="ACW111" s="34"/>
      <c r="ACX111" s="34"/>
      <c r="ACY111" s="34"/>
      <c r="ACZ111" s="34"/>
      <c r="ADA111" s="34"/>
      <c r="ADB111" s="34"/>
      <c r="ADC111" s="34"/>
      <c r="ADD111" s="34"/>
      <c r="ADE111" s="34"/>
      <c r="ADF111" s="34"/>
      <c r="ADG111" s="34"/>
      <c r="ADH111" s="34"/>
      <c r="ADI111" s="34"/>
      <c r="ADJ111" s="34"/>
      <c r="ADK111" s="34"/>
      <c r="ADL111" s="34"/>
      <c r="ADM111" s="34"/>
      <c r="ADN111" s="34"/>
      <c r="ADO111" s="34"/>
      <c r="ADP111" s="34"/>
      <c r="ADQ111" s="34"/>
      <c r="ADR111" s="34"/>
      <c r="ADS111" s="34"/>
      <c r="ADT111" s="34"/>
      <c r="ADU111" s="34"/>
      <c r="ADV111" s="34"/>
      <c r="ADW111" s="34"/>
      <c r="ADX111" s="34"/>
      <c r="ADY111" s="34"/>
      <c r="ADZ111" s="34"/>
      <c r="AEA111" s="34"/>
      <c r="AEB111" s="34"/>
      <c r="AEC111" s="34"/>
      <c r="AED111" s="34"/>
      <c r="AEE111" s="34"/>
      <c r="AEF111" s="34"/>
      <c r="AEG111" s="34"/>
      <c r="AEH111" s="34"/>
      <c r="AEI111" s="34"/>
      <c r="AEJ111" s="34"/>
      <c r="AEK111" s="34"/>
      <c r="AEL111" s="34"/>
      <c r="AEM111" s="34"/>
      <c r="AEN111" s="34"/>
      <c r="AEO111" s="34"/>
      <c r="AEP111" s="34"/>
      <c r="AEQ111" s="34"/>
      <c r="AER111" s="34"/>
      <c r="AES111" s="34"/>
      <c r="AET111" s="34"/>
      <c r="AEU111" s="34"/>
      <c r="AEV111" s="34"/>
      <c r="AEW111" s="34"/>
      <c r="AEX111" s="34"/>
      <c r="AEY111" s="34"/>
      <c r="AEZ111" s="34"/>
      <c r="AFA111" s="34"/>
      <c r="AFB111" s="34"/>
      <c r="AFC111" s="34"/>
      <c r="AFD111" s="34"/>
      <c r="AFE111" s="34"/>
      <c r="AFF111" s="34"/>
      <c r="AFG111" s="34"/>
      <c r="AFH111" s="34"/>
      <c r="AFI111" s="34"/>
      <c r="AFJ111" s="34"/>
      <c r="AFK111" s="34"/>
      <c r="AFL111" s="34"/>
      <c r="AFM111" s="34"/>
      <c r="AFN111" s="34"/>
      <c r="AFO111" s="34"/>
      <c r="AFP111" s="34"/>
      <c r="AFQ111" s="34"/>
      <c r="AFR111" s="34"/>
      <c r="AFS111" s="34"/>
      <c r="AFT111" s="34"/>
      <c r="AFU111" s="34"/>
      <c r="AFV111" s="34"/>
      <c r="AFW111" s="34"/>
      <c r="AFX111" s="34"/>
      <c r="AFY111" s="34"/>
      <c r="AFZ111" s="34"/>
      <c r="AGA111" s="34"/>
      <c r="AGB111" s="34"/>
      <c r="AGC111" s="34"/>
      <c r="AGD111" s="34"/>
      <c r="AGE111" s="34"/>
      <c r="AGF111" s="34"/>
      <c r="AGG111" s="34"/>
      <c r="AGH111" s="34"/>
      <c r="AGI111" s="34"/>
      <c r="AGJ111" s="34"/>
      <c r="AGK111" s="34"/>
      <c r="AGL111" s="34"/>
      <c r="AGM111" s="34"/>
      <c r="AGN111" s="34"/>
      <c r="AGO111" s="34"/>
      <c r="AGP111" s="34"/>
      <c r="AGQ111" s="34"/>
      <c r="AGR111" s="34"/>
      <c r="AGS111" s="34"/>
      <c r="AGT111" s="34"/>
      <c r="AGU111" s="34"/>
      <c r="AGV111" s="34"/>
      <c r="AGW111" s="34"/>
      <c r="AGX111" s="34"/>
      <c r="AGY111" s="34"/>
      <c r="AGZ111" s="34"/>
      <c r="AHA111" s="34"/>
      <c r="AHB111" s="34"/>
      <c r="AHC111" s="34"/>
      <c r="AHD111" s="34"/>
      <c r="AHE111" s="34"/>
      <c r="AHF111" s="34"/>
      <c r="AHG111" s="34"/>
      <c r="AHH111" s="34"/>
      <c r="AHI111" s="34"/>
      <c r="AHJ111" s="34"/>
      <c r="AHK111" s="34"/>
      <c r="AHL111" s="34"/>
      <c r="AHM111" s="34"/>
      <c r="AHN111" s="34"/>
      <c r="AHO111" s="34"/>
      <c r="AHP111" s="34"/>
      <c r="AHQ111" s="34"/>
      <c r="AHR111" s="34"/>
      <c r="AHS111" s="34"/>
      <c r="AHT111" s="34"/>
      <c r="AHU111" s="34"/>
      <c r="AHV111" s="34"/>
      <c r="AHW111" s="34"/>
      <c r="AHX111" s="34"/>
      <c r="AHY111" s="34"/>
      <c r="AHZ111" s="34"/>
      <c r="AIA111" s="34"/>
      <c r="AIB111" s="34"/>
      <c r="AIC111" s="34"/>
      <c r="AID111" s="34"/>
      <c r="AIE111" s="34"/>
      <c r="AIF111" s="34"/>
      <c r="AIG111" s="34"/>
      <c r="AIH111" s="34"/>
      <c r="AII111" s="34"/>
      <c r="AIJ111" s="34"/>
      <c r="AIK111" s="34"/>
      <c r="AIL111" s="34"/>
      <c r="AIM111" s="34"/>
      <c r="AIN111" s="34"/>
      <c r="AIO111" s="34"/>
      <c r="AIP111" s="34"/>
      <c r="AIQ111" s="34"/>
      <c r="AIR111" s="34"/>
      <c r="AIS111" s="34"/>
      <c r="AIT111" s="34"/>
      <c r="AIU111" s="34"/>
      <c r="AIV111" s="34"/>
      <c r="AIW111" s="34"/>
      <c r="AIX111" s="34"/>
      <c r="AIY111" s="34"/>
      <c r="AIZ111" s="34"/>
      <c r="AJA111" s="34"/>
      <c r="AJB111" s="34"/>
      <c r="AJC111" s="34"/>
      <c r="AJD111" s="34"/>
      <c r="AJE111" s="34"/>
      <c r="AJF111" s="34"/>
      <c r="AJG111" s="34"/>
      <c r="AJH111" s="34"/>
      <c r="AJI111" s="34"/>
      <c r="AJJ111" s="34"/>
      <c r="AJK111" s="34"/>
      <c r="AJL111" s="34"/>
      <c r="AJM111" s="34"/>
      <c r="AJN111" s="34"/>
      <c r="AJO111" s="34"/>
      <c r="AJP111" s="34"/>
      <c r="AJQ111" s="34"/>
      <c r="AJR111" s="34"/>
      <c r="AJS111" s="34"/>
      <c r="AJT111" s="34"/>
      <c r="AJU111" s="34"/>
      <c r="AJV111" s="34"/>
      <c r="AJW111" s="34"/>
      <c r="AJX111" s="34"/>
      <c r="AJY111" s="34"/>
      <c r="AJZ111" s="34"/>
      <c r="AKA111" s="34"/>
      <c r="AKB111" s="34"/>
      <c r="AKC111" s="34"/>
      <c r="AKD111" s="34"/>
      <c r="AKE111" s="34"/>
      <c r="AKF111" s="34"/>
      <c r="AKG111" s="34"/>
      <c r="AKH111" s="34"/>
      <c r="AKI111" s="34"/>
      <c r="AKJ111" s="34"/>
      <c r="AKK111" s="34"/>
      <c r="AKL111" s="34"/>
      <c r="AKM111" s="34"/>
      <c r="AKN111" s="34"/>
      <c r="AKO111" s="34"/>
      <c r="AKP111" s="34"/>
      <c r="AKQ111" s="34"/>
      <c r="AKR111" s="34"/>
      <c r="AKS111" s="34"/>
      <c r="AKT111" s="34"/>
      <c r="AKU111" s="34"/>
      <c r="AKV111" s="34"/>
      <c r="AKW111" s="34"/>
      <c r="AKX111" s="34"/>
      <c r="AKY111" s="34"/>
      <c r="AKZ111" s="34"/>
      <c r="ALA111" s="34"/>
      <c r="ALB111" s="34"/>
      <c r="ALC111" s="34"/>
      <c r="ALD111" s="34"/>
      <c r="ALE111" s="34"/>
      <c r="ALF111" s="34"/>
      <c r="ALG111" s="34"/>
      <c r="ALH111" s="34"/>
      <c r="ALI111" s="34"/>
      <c r="ALJ111" s="34"/>
      <c r="ALK111" s="34"/>
      <c r="ALL111" s="34"/>
      <c r="ALM111" s="34"/>
      <c r="ALN111" s="34"/>
      <c r="ALO111" s="34"/>
      <c r="ALP111" s="34"/>
      <c r="ALQ111" s="34"/>
      <c r="ALR111" s="34"/>
      <c r="ALS111" s="34"/>
      <c r="ALT111" s="34"/>
      <c r="ALU111" s="34"/>
      <c r="ALV111" s="34"/>
      <c r="ALW111" s="34"/>
      <c r="ALX111" s="34"/>
      <c r="ALY111" s="34"/>
      <c r="ALZ111" s="34"/>
      <c r="AMA111" s="34"/>
      <c r="AMB111" s="34"/>
      <c r="AMC111" s="34"/>
      <c r="AMD111" s="34"/>
      <c r="AME111" s="34"/>
      <c r="AMF111" s="34"/>
      <c r="AMG111" s="34"/>
      <c r="AMH111" s="34"/>
      <c r="AMI111" s="34"/>
      <c r="AMJ111" s="34"/>
      <c r="AMK111" s="34"/>
    </row>
    <row r="112" spans="1:1025" s="2" customFormat="1" ht="18.75" thickBot="1" x14ac:dyDescent="0.3">
      <c r="A112" s="69"/>
      <c r="B112" s="100"/>
      <c r="C112" s="115"/>
      <c r="D112" s="100"/>
      <c r="E112" s="100"/>
      <c r="F112" s="101"/>
      <c r="G112" s="69"/>
      <c r="H112" s="70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  <c r="BI112" s="69"/>
      <c r="BJ112" s="69"/>
      <c r="BK112" s="69"/>
      <c r="BL112" s="69"/>
      <c r="BM112" s="69"/>
      <c r="BN112" s="69"/>
      <c r="BO112" s="69"/>
      <c r="BP112" s="69"/>
      <c r="BQ112" s="69"/>
      <c r="BR112" s="69"/>
      <c r="BS112" s="69"/>
      <c r="BT112" s="69"/>
      <c r="BU112" s="69"/>
      <c r="BV112" s="69"/>
      <c r="BW112" s="69"/>
      <c r="BX112" s="69"/>
      <c r="BY112" s="69"/>
      <c r="BZ112" s="69"/>
      <c r="CA112" s="69"/>
      <c r="CB112" s="69"/>
      <c r="CC112" s="69"/>
      <c r="CD112" s="69"/>
      <c r="CE112" s="69"/>
      <c r="CF112" s="69"/>
      <c r="CG112" s="69"/>
      <c r="CH112" s="69"/>
      <c r="CI112" s="69"/>
      <c r="CJ112" s="69"/>
      <c r="CK112" s="69"/>
      <c r="CL112" s="69"/>
      <c r="CM112" s="69"/>
      <c r="CN112" s="69"/>
      <c r="CO112" s="69"/>
      <c r="CP112" s="69"/>
      <c r="CQ112" s="69"/>
      <c r="CR112" s="69"/>
      <c r="CS112" s="69"/>
      <c r="CT112" s="69"/>
      <c r="CU112" s="69"/>
      <c r="CV112" s="69"/>
      <c r="CW112" s="69"/>
      <c r="CX112" s="69"/>
      <c r="CY112" s="69"/>
      <c r="CZ112" s="69"/>
      <c r="DA112" s="69"/>
      <c r="DB112" s="69"/>
      <c r="DC112" s="69"/>
      <c r="DD112" s="69"/>
      <c r="DE112" s="69"/>
      <c r="DF112" s="69"/>
      <c r="DG112" s="69"/>
      <c r="DH112" s="69"/>
      <c r="DI112" s="69"/>
      <c r="DJ112" s="69"/>
      <c r="DK112" s="69"/>
      <c r="DL112" s="69"/>
      <c r="DM112" s="69"/>
      <c r="DN112" s="69"/>
      <c r="DO112" s="69"/>
      <c r="DP112" s="69"/>
      <c r="DQ112" s="69"/>
      <c r="DR112" s="69"/>
      <c r="DS112" s="69"/>
      <c r="DT112" s="69"/>
      <c r="DU112" s="69"/>
      <c r="DV112" s="69"/>
      <c r="DW112" s="69"/>
      <c r="DX112" s="69"/>
      <c r="DY112" s="69"/>
      <c r="DZ112" s="69"/>
      <c r="EA112" s="69"/>
      <c r="EB112" s="69"/>
      <c r="EC112" s="69"/>
      <c r="ED112" s="69"/>
      <c r="EE112" s="69"/>
      <c r="EF112" s="69"/>
      <c r="EG112" s="69"/>
      <c r="EH112" s="69"/>
      <c r="EI112" s="69"/>
      <c r="EJ112" s="69"/>
      <c r="EK112" s="69"/>
      <c r="EL112" s="69"/>
      <c r="EM112" s="69"/>
      <c r="EN112" s="69"/>
      <c r="EO112" s="69"/>
      <c r="EP112" s="69"/>
      <c r="EQ112" s="69"/>
      <c r="ER112" s="69"/>
      <c r="ES112" s="69"/>
      <c r="ET112" s="69"/>
      <c r="EU112" s="69"/>
      <c r="EV112" s="69"/>
      <c r="EW112" s="69"/>
      <c r="EX112" s="69"/>
      <c r="EY112" s="69"/>
      <c r="EZ112" s="69"/>
      <c r="FA112" s="69"/>
      <c r="FB112" s="69"/>
      <c r="FC112" s="69"/>
      <c r="FD112" s="69"/>
      <c r="FE112" s="69"/>
      <c r="FF112" s="69"/>
      <c r="FG112" s="69"/>
      <c r="FH112" s="69"/>
      <c r="FI112" s="69"/>
      <c r="FJ112" s="69"/>
      <c r="FK112" s="69"/>
      <c r="FL112" s="69"/>
      <c r="FM112" s="69"/>
      <c r="FN112" s="69"/>
      <c r="FO112" s="69"/>
      <c r="FP112" s="69"/>
      <c r="FQ112" s="69"/>
      <c r="FR112" s="69"/>
      <c r="FS112" s="69"/>
      <c r="FT112" s="69"/>
      <c r="FU112" s="69"/>
      <c r="FV112" s="69"/>
      <c r="FW112" s="69"/>
      <c r="FX112" s="69"/>
      <c r="FY112" s="69"/>
      <c r="FZ112" s="69"/>
      <c r="GA112" s="69"/>
      <c r="GB112" s="69"/>
      <c r="GC112" s="69"/>
      <c r="GD112" s="69"/>
      <c r="GE112" s="69"/>
      <c r="GF112" s="69"/>
      <c r="GG112" s="69"/>
      <c r="GH112" s="69"/>
      <c r="GI112" s="69"/>
      <c r="GJ112" s="69"/>
      <c r="GK112" s="69"/>
      <c r="GL112" s="69"/>
      <c r="GM112" s="69"/>
      <c r="GN112" s="69"/>
      <c r="GO112" s="69"/>
      <c r="GP112" s="69"/>
      <c r="GQ112" s="69"/>
      <c r="GR112" s="69"/>
      <c r="GS112" s="69"/>
      <c r="GT112" s="69"/>
      <c r="GU112" s="69"/>
      <c r="GV112" s="69"/>
      <c r="GW112" s="69"/>
      <c r="GX112" s="69"/>
      <c r="GY112" s="69"/>
      <c r="GZ112" s="69"/>
      <c r="HA112" s="69"/>
      <c r="HB112" s="69"/>
      <c r="HC112" s="69"/>
      <c r="HD112" s="69"/>
      <c r="HE112" s="69"/>
      <c r="HF112" s="69"/>
      <c r="HG112" s="69"/>
      <c r="HH112" s="69"/>
      <c r="HI112" s="69"/>
      <c r="HJ112" s="69"/>
      <c r="HK112" s="69"/>
      <c r="HL112" s="69"/>
      <c r="HM112" s="69"/>
      <c r="HN112" s="69"/>
      <c r="HO112" s="69"/>
      <c r="HP112" s="69"/>
      <c r="HQ112" s="69"/>
      <c r="HR112" s="69"/>
      <c r="HS112" s="69"/>
      <c r="HT112" s="69"/>
      <c r="HU112" s="69"/>
      <c r="HV112" s="69"/>
      <c r="HW112" s="69"/>
      <c r="HX112" s="69"/>
      <c r="HY112" s="69"/>
      <c r="HZ112" s="69"/>
      <c r="IA112" s="69"/>
      <c r="IB112" s="69"/>
      <c r="IC112" s="69"/>
      <c r="ID112" s="69"/>
      <c r="IE112" s="69"/>
      <c r="IF112" s="69"/>
      <c r="IG112" s="69"/>
      <c r="IH112" s="69"/>
      <c r="II112" s="69"/>
      <c r="IJ112" s="69"/>
      <c r="IK112" s="69"/>
      <c r="IL112" s="69"/>
      <c r="IM112" s="69"/>
      <c r="IN112" s="69"/>
      <c r="IO112" s="69"/>
      <c r="IP112" s="69"/>
      <c r="IQ112" s="69"/>
      <c r="IR112" s="69"/>
      <c r="IS112" s="69"/>
      <c r="IT112" s="69"/>
      <c r="IU112" s="69"/>
      <c r="IV112" s="69"/>
      <c r="IW112" s="69"/>
      <c r="IX112" s="69"/>
      <c r="IY112" s="69"/>
      <c r="IZ112" s="69"/>
      <c r="JA112" s="69"/>
      <c r="JB112" s="69"/>
      <c r="JC112" s="69"/>
      <c r="JD112" s="69"/>
      <c r="JE112" s="69"/>
      <c r="JF112" s="69"/>
      <c r="JG112" s="69"/>
      <c r="JH112" s="69"/>
      <c r="JI112" s="69"/>
      <c r="JJ112" s="69"/>
      <c r="JK112" s="69"/>
      <c r="JL112" s="69"/>
      <c r="JM112" s="69"/>
      <c r="JN112" s="69"/>
      <c r="JO112" s="69"/>
      <c r="JP112" s="69"/>
      <c r="JQ112" s="69"/>
      <c r="JR112" s="69"/>
      <c r="JS112" s="69"/>
      <c r="JT112" s="69"/>
      <c r="JU112" s="69"/>
      <c r="JV112" s="69"/>
      <c r="JW112" s="69"/>
      <c r="JX112" s="69"/>
      <c r="JY112" s="69"/>
      <c r="JZ112" s="69"/>
      <c r="KA112" s="69"/>
      <c r="KB112" s="69"/>
      <c r="KC112" s="69"/>
      <c r="KD112" s="69"/>
      <c r="KE112" s="69"/>
      <c r="KF112" s="69"/>
      <c r="KG112" s="69"/>
      <c r="KH112" s="69"/>
      <c r="KI112" s="69"/>
      <c r="KJ112" s="69"/>
      <c r="KK112" s="69"/>
      <c r="KL112" s="69"/>
      <c r="KM112" s="69"/>
      <c r="KN112" s="69"/>
      <c r="KO112" s="69"/>
      <c r="KP112" s="69"/>
      <c r="KQ112" s="69"/>
      <c r="KR112" s="69"/>
      <c r="KS112" s="69"/>
      <c r="KT112" s="69"/>
      <c r="KU112" s="69"/>
      <c r="KV112" s="69"/>
      <c r="KW112" s="69"/>
      <c r="KX112" s="69"/>
      <c r="KY112" s="69"/>
      <c r="KZ112" s="69"/>
      <c r="LA112" s="69"/>
      <c r="LB112" s="69"/>
      <c r="LC112" s="69"/>
      <c r="LD112" s="69"/>
      <c r="LE112" s="69"/>
      <c r="LF112" s="69"/>
      <c r="LG112" s="69"/>
      <c r="LH112" s="69"/>
      <c r="LI112" s="69"/>
      <c r="LJ112" s="69"/>
      <c r="LK112" s="69"/>
      <c r="LL112" s="69"/>
      <c r="LM112" s="69"/>
      <c r="LN112" s="69"/>
      <c r="LO112" s="69"/>
      <c r="LP112" s="69"/>
      <c r="LQ112" s="69"/>
      <c r="LR112" s="69"/>
      <c r="LS112" s="69"/>
      <c r="LT112" s="69"/>
      <c r="LU112" s="69"/>
      <c r="LV112" s="69"/>
      <c r="LW112" s="69"/>
      <c r="LX112" s="69"/>
      <c r="LY112" s="69"/>
      <c r="LZ112" s="69"/>
      <c r="MA112" s="69"/>
      <c r="MB112" s="69"/>
      <c r="MC112" s="69"/>
      <c r="MD112" s="69"/>
      <c r="ME112" s="69"/>
      <c r="MF112" s="69"/>
      <c r="MG112" s="69"/>
      <c r="MH112" s="69"/>
      <c r="MI112" s="69"/>
      <c r="MJ112" s="69"/>
      <c r="MK112" s="69"/>
      <c r="ML112" s="69"/>
      <c r="MM112" s="69"/>
      <c r="MN112" s="69"/>
      <c r="MO112" s="69"/>
      <c r="MP112" s="69"/>
      <c r="MQ112" s="69"/>
      <c r="MR112" s="69"/>
      <c r="MS112" s="69"/>
      <c r="MT112" s="69"/>
      <c r="MU112" s="69"/>
      <c r="MV112" s="69"/>
      <c r="MW112" s="69"/>
      <c r="MX112" s="69"/>
      <c r="MY112" s="69"/>
      <c r="MZ112" s="69"/>
      <c r="NA112" s="69"/>
      <c r="NB112" s="69"/>
      <c r="NC112" s="69"/>
      <c r="ND112" s="69"/>
      <c r="NE112" s="69"/>
      <c r="NF112" s="69"/>
      <c r="NG112" s="69"/>
      <c r="NH112" s="69"/>
      <c r="NI112" s="69"/>
      <c r="NJ112" s="69"/>
      <c r="NK112" s="69"/>
      <c r="NL112" s="69"/>
      <c r="NM112" s="69"/>
      <c r="NN112" s="69"/>
      <c r="NO112" s="69"/>
      <c r="NP112" s="69"/>
      <c r="NQ112" s="69"/>
      <c r="NR112" s="69"/>
      <c r="NS112" s="69"/>
      <c r="NT112" s="69"/>
      <c r="NU112" s="69"/>
      <c r="NV112" s="69"/>
      <c r="NW112" s="69"/>
      <c r="NX112" s="69"/>
      <c r="NY112" s="69"/>
      <c r="NZ112" s="69"/>
      <c r="OA112" s="69"/>
      <c r="OB112" s="69"/>
      <c r="OC112" s="69"/>
      <c r="OD112" s="69"/>
      <c r="OE112" s="69"/>
      <c r="OF112" s="69"/>
      <c r="OG112" s="69"/>
      <c r="OH112" s="69"/>
      <c r="OI112" s="69"/>
      <c r="OJ112" s="69"/>
      <c r="OK112" s="69"/>
      <c r="OL112" s="69"/>
      <c r="OM112" s="69"/>
      <c r="ON112" s="69"/>
      <c r="OO112" s="69"/>
      <c r="OP112" s="69"/>
      <c r="OQ112" s="69"/>
      <c r="OR112" s="69"/>
      <c r="OS112" s="69"/>
      <c r="OT112" s="69"/>
      <c r="OU112" s="69"/>
      <c r="OV112" s="69"/>
      <c r="OW112" s="69"/>
      <c r="OX112" s="69"/>
      <c r="OY112" s="69"/>
      <c r="OZ112" s="69"/>
      <c r="PA112" s="69"/>
      <c r="PB112" s="69"/>
      <c r="PC112" s="69"/>
      <c r="PD112" s="69"/>
      <c r="PE112" s="69"/>
      <c r="PF112" s="69"/>
      <c r="PG112" s="69"/>
      <c r="PH112" s="69"/>
      <c r="PI112" s="69"/>
      <c r="PJ112" s="69"/>
      <c r="PK112" s="69"/>
      <c r="PL112" s="69"/>
      <c r="PM112" s="69"/>
      <c r="PN112" s="69"/>
      <c r="PO112" s="69"/>
      <c r="PP112" s="69"/>
      <c r="PQ112" s="69"/>
      <c r="PR112" s="69"/>
      <c r="PS112" s="69"/>
      <c r="PT112" s="69"/>
      <c r="PU112" s="69"/>
      <c r="PV112" s="69"/>
      <c r="PW112" s="69"/>
      <c r="PX112" s="69"/>
      <c r="PY112" s="69"/>
      <c r="PZ112" s="69"/>
      <c r="QA112" s="69"/>
      <c r="QB112" s="69"/>
      <c r="QC112" s="69"/>
      <c r="QD112" s="69"/>
      <c r="QE112" s="69"/>
      <c r="QF112" s="69"/>
      <c r="QG112" s="69"/>
      <c r="QH112" s="69"/>
      <c r="QI112" s="69"/>
      <c r="QJ112" s="69"/>
      <c r="QK112" s="69"/>
      <c r="QL112" s="69"/>
      <c r="QM112" s="69"/>
      <c r="QN112" s="69"/>
      <c r="QO112" s="69"/>
      <c r="QP112" s="69"/>
      <c r="QQ112" s="69"/>
      <c r="QR112" s="69"/>
      <c r="QS112" s="69"/>
      <c r="QT112" s="69"/>
      <c r="QU112" s="69"/>
      <c r="QV112" s="69"/>
      <c r="QW112" s="69"/>
      <c r="QX112" s="69"/>
      <c r="QY112" s="69"/>
      <c r="QZ112" s="69"/>
      <c r="RA112" s="69"/>
      <c r="RB112" s="69"/>
      <c r="RC112" s="69"/>
      <c r="RD112" s="69"/>
      <c r="RE112" s="69"/>
      <c r="RF112" s="69"/>
      <c r="RG112" s="69"/>
      <c r="RH112" s="69"/>
      <c r="RI112" s="69"/>
      <c r="RJ112" s="69"/>
      <c r="RK112" s="69"/>
      <c r="RL112" s="69"/>
      <c r="RM112" s="69"/>
      <c r="RN112" s="69"/>
      <c r="RO112" s="69"/>
      <c r="RP112" s="69"/>
      <c r="RQ112" s="69"/>
      <c r="RR112" s="69"/>
      <c r="RS112" s="69"/>
      <c r="RT112" s="69"/>
      <c r="RU112" s="69"/>
      <c r="RV112" s="69"/>
      <c r="RW112" s="69"/>
      <c r="RX112" s="69"/>
      <c r="RY112" s="69"/>
      <c r="RZ112" s="69"/>
      <c r="SA112" s="69"/>
      <c r="SB112" s="69"/>
      <c r="SC112" s="69"/>
      <c r="SD112" s="69"/>
      <c r="SE112" s="69"/>
      <c r="SF112" s="69"/>
      <c r="SG112" s="69"/>
      <c r="SH112" s="69"/>
      <c r="SI112" s="69"/>
      <c r="SJ112" s="69"/>
      <c r="SK112" s="69"/>
      <c r="SL112" s="69"/>
      <c r="SM112" s="69"/>
      <c r="SN112" s="69"/>
      <c r="SO112" s="69"/>
      <c r="SP112" s="69"/>
      <c r="SQ112" s="69"/>
      <c r="SR112" s="69"/>
      <c r="SS112" s="69"/>
      <c r="ST112" s="69"/>
      <c r="SU112" s="69"/>
      <c r="SV112" s="69"/>
      <c r="SW112" s="69"/>
      <c r="SX112" s="69"/>
      <c r="SY112" s="69"/>
      <c r="SZ112" s="69"/>
      <c r="TA112" s="69"/>
      <c r="TB112" s="69"/>
      <c r="TC112" s="69"/>
      <c r="TD112" s="69"/>
      <c r="TE112" s="69"/>
      <c r="TF112" s="69"/>
      <c r="TG112" s="69"/>
      <c r="TH112" s="69"/>
      <c r="TI112" s="69"/>
      <c r="TJ112" s="69"/>
      <c r="TK112" s="69"/>
      <c r="TL112" s="69"/>
      <c r="TM112" s="69"/>
      <c r="TN112" s="69"/>
      <c r="TO112" s="69"/>
      <c r="TP112" s="69"/>
      <c r="TQ112" s="69"/>
      <c r="TR112" s="69"/>
      <c r="TS112" s="69"/>
      <c r="TT112" s="69"/>
      <c r="TU112" s="69"/>
      <c r="TV112" s="69"/>
      <c r="TW112" s="69"/>
      <c r="TX112" s="69"/>
      <c r="TY112" s="69"/>
      <c r="TZ112" s="69"/>
      <c r="UA112" s="69"/>
      <c r="UB112" s="69"/>
      <c r="UC112" s="69"/>
      <c r="UD112" s="69"/>
      <c r="UE112" s="69"/>
      <c r="UF112" s="69"/>
      <c r="UG112" s="69"/>
      <c r="UH112" s="69"/>
      <c r="UI112" s="69"/>
      <c r="UJ112" s="69"/>
      <c r="UK112" s="69"/>
      <c r="UL112" s="69"/>
      <c r="UM112" s="69"/>
      <c r="UN112" s="69"/>
      <c r="UO112" s="69"/>
      <c r="UP112" s="69"/>
      <c r="UQ112" s="69"/>
      <c r="UR112" s="69"/>
      <c r="US112" s="69"/>
      <c r="UT112" s="69"/>
      <c r="UU112" s="69"/>
      <c r="UV112" s="69"/>
      <c r="UW112" s="69"/>
      <c r="UX112" s="69"/>
      <c r="UY112" s="69"/>
      <c r="UZ112" s="69"/>
      <c r="VA112" s="69"/>
      <c r="VB112" s="69"/>
      <c r="VC112" s="69"/>
      <c r="VD112" s="69"/>
      <c r="VE112" s="69"/>
      <c r="VF112" s="69"/>
      <c r="VG112" s="69"/>
      <c r="VH112" s="69"/>
      <c r="VI112" s="69"/>
      <c r="VJ112" s="69"/>
      <c r="VK112" s="69"/>
      <c r="VL112" s="69"/>
      <c r="VM112" s="69"/>
      <c r="VN112" s="69"/>
      <c r="VO112" s="69"/>
      <c r="VP112" s="69"/>
      <c r="VQ112" s="69"/>
      <c r="VR112" s="69"/>
      <c r="VS112" s="69"/>
      <c r="VT112" s="69"/>
      <c r="VU112" s="69"/>
      <c r="VV112" s="69"/>
      <c r="VW112" s="69"/>
      <c r="VX112" s="69"/>
      <c r="VY112" s="69"/>
      <c r="VZ112" s="69"/>
      <c r="WA112" s="69"/>
      <c r="WB112" s="69"/>
      <c r="WC112" s="69"/>
      <c r="WD112" s="69"/>
      <c r="WE112" s="69"/>
      <c r="WF112" s="69"/>
      <c r="WG112" s="69"/>
      <c r="WH112" s="69"/>
      <c r="WI112" s="69"/>
      <c r="WJ112" s="69"/>
      <c r="WK112" s="69"/>
      <c r="WL112" s="69"/>
      <c r="WM112" s="69"/>
      <c r="WN112" s="69"/>
      <c r="WO112" s="69"/>
      <c r="WP112" s="69"/>
      <c r="WQ112" s="69"/>
      <c r="WR112" s="69"/>
      <c r="WS112" s="69"/>
      <c r="WT112" s="69"/>
      <c r="WU112" s="69"/>
      <c r="WV112" s="69"/>
      <c r="WW112" s="69"/>
      <c r="WX112" s="69"/>
      <c r="WY112" s="69"/>
      <c r="WZ112" s="69"/>
      <c r="XA112" s="69"/>
      <c r="XB112" s="69"/>
      <c r="XC112" s="69"/>
      <c r="XD112" s="69"/>
      <c r="XE112" s="69"/>
      <c r="XF112" s="69"/>
      <c r="XG112" s="69"/>
      <c r="XH112" s="69"/>
      <c r="XI112" s="69"/>
      <c r="XJ112" s="69"/>
      <c r="XK112" s="69"/>
      <c r="XL112" s="69"/>
      <c r="XM112" s="69"/>
      <c r="XN112" s="69"/>
      <c r="XO112" s="69"/>
      <c r="XP112" s="69"/>
      <c r="XQ112" s="69"/>
      <c r="XR112" s="69"/>
      <c r="XS112" s="69"/>
      <c r="XT112" s="69"/>
      <c r="XU112" s="69"/>
      <c r="XV112" s="69"/>
      <c r="XW112" s="69"/>
      <c r="XX112" s="69"/>
      <c r="XY112" s="69"/>
      <c r="XZ112" s="69"/>
      <c r="YA112" s="69"/>
      <c r="YB112" s="69"/>
      <c r="YC112" s="69"/>
      <c r="YD112" s="69"/>
      <c r="YE112" s="69"/>
      <c r="YF112" s="69"/>
      <c r="YG112" s="69"/>
      <c r="YH112" s="69"/>
      <c r="YI112" s="69"/>
      <c r="YJ112" s="69"/>
      <c r="YK112" s="69"/>
      <c r="YL112" s="69"/>
      <c r="YM112" s="69"/>
      <c r="YN112" s="69"/>
      <c r="YO112" s="69"/>
      <c r="YP112" s="69"/>
      <c r="YQ112" s="69"/>
      <c r="YR112" s="69"/>
      <c r="YS112" s="69"/>
      <c r="YT112" s="69"/>
      <c r="YU112" s="69"/>
      <c r="YV112" s="69"/>
      <c r="YW112" s="69"/>
      <c r="YX112" s="69"/>
      <c r="YY112" s="69"/>
      <c r="YZ112" s="69"/>
      <c r="ZA112" s="69"/>
      <c r="ZB112" s="69"/>
      <c r="ZC112" s="69"/>
      <c r="ZD112" s="69"/>
      <c r="ZE112" s="69"/>
      <c r="ZF112" s="69"/>
      <c r="ZG112" s="69"/>
      <c r="ZH112" s="69"/>
      <c r="ZI112" s="69"/>
      <c r="ZJ112" s="69"/>
      <c r="ZK112" s="69"/>
      <c r="ZL112" s="69"/>
      <c r="ZM112" s="69"/>
      <c r="ZN112" s="69"/>
      <c r="ZO112" s="69"/>
      <c r="ZP112" s="69"/>
      <c r="ZQ112" s="69"/>
      <c r="ZR112" s="69"/>
      <c r="ZS112" s="69"/>
      <c r="ZT112" s="69"/>
      <c r="ZU112" s="69"/>
      <c r="ZV112" s="69"/>
      <c r="ZW112" s="69"/>
      <c r="ZX112" s="69"/>
      <c r="ZY112" s="69"/>
      <c r="ZZ112" s="69"/>
      <c r="AAA112" s="69"/>
      <c r="AAB112" s="69"/>
      <c r="AAC112" s="69"/>
      <c r="AAD112" s="69"/>
      <c r="AAE112" s="69"/>
      <c r="AAF112" s="69"/>
      <c r="AAG112" s="69"/>
      <c r="AAH112" s="69"/>
      <c r="AAI112" s="69"/>
      <c r="AAJ112" s="69"/>
      <c r="AAK112" s="69"/>
      <c r="AAL112" s="69"/>
      <c r="AAM112" s="69"/>
      <c r="AAN112" s="69"/>
      <c r="AAO112" s="69"/>
      <c r="AAP112" s="69"/>
      <c r="AAQ112" s="69"/>
      <c r="AAR112" s="69"/>
      <c r="AAS112" s="69"/>
      <c r="AAT112" s="69"/>
      <c r="AAU112" s="69"/>
      <c r="AAV112" s="69"/>
      <c r="AAW112" s="69"/>
      <c r="AAX112" s="69"/>
      <c r="AAY112" s="69"/>
      <c r="AAZ112" s="69"/>
      <c r="ABA112" s="69"/>
      <c r="ABB112" s="69"/>
      <c r="ABC112" s="69"/>
      <c r="ABD112" s="69"/>
      <c r="ABE112" s="69"/>
      <c r="ABF112" s="69"/>
      <c r="ABG112" s="69"/>
      <c r="ABH112" s="69"/>
      <c r="ABI112" s="69"/>
      <c r="ABJ112" s="69"/>
      <c r="ABK112" s="69"/>
      <c r="ABL112" s="69"/>
      <c r="ABM112" s="69"/>
      <c r="ABN112" s="69"/>
      <c r="ABO112" s="69"/>
      <c r="ABP112" s="69"/>
      <c r="ABQ112" s="69"/>
      <c r="ABR112" s="69"/>
      <c r="ABS112" s="69"/>
      <c r="ABT112" s="69"/>
      <c r="ABU112" s="69"/>
      <c r="ABV112" s="69"/>
      <c r="ABW112" s="69"/>
      <c r="ABX112" s="69"/>
      <c r="ABY112" s="69"/>
      <c r="ABZ112" s="69"/>
      <c r="ACA112" s="69"/>
      <c r="ACB112" s="69"/>
      <c r="ACC112" s="69"/>
      <c r="ACD112" s="69"/>
      <c r="ACE112" s="69"/>
      <c r="ACF112" s="69"/>
      <c r="ACG112" s="69"/>
      <c r="ACH112" s="69"/>
      <c r="ACI112" s="69"/>
      <c r="ACJ112" s="69"/>
      <c r="ACK112" s="69"/>
      <c r="ACL112" s="69"/>
      <c r="ACM112" s="69"/>
      <c r="ACN112" s="69"/>
      <c r="ACO112" s="69"/>
      <c r="ACP112" s="69"/>
      <c r="ACQ112" s="69"/>
      <c r="ACR112" s="69"/>
      <c r="ACS112" s="69"/>
      <c r="ACT112" s="69"/>
      <c r="ACU112" s="69"/>
      <c r="ACV112" s="69"/>
      <c r="ACW112" s="69"/>
      <c r="ACX112" s="69"/>
      <c r="ACY112" s="69"/>
      <c r="ACZ112" s="69"/>
      <c r="ADA112" s="69"/>
      <c r="ADB112" s="69"/>
      <c r="ADC112" s="69"/>
      <c r="ADD112" s="69"/>
      <c r="ADE112" s="69"/>
      <c r="ADF112" s="69"/>
      <c r="ADG112" s="69"/>
      <c r="ADH112" s="69"/>
      <c r="ADI112" s="69"/>
      <c r="ADJ112" s="69"/>
      <c r="ADK112" s="69"/>
      <c r="ADL112" s="69"/>
      <c r="ADM112" s="69"/>
      <c r="ADN112" s="69"/>
      <c r="ADO112" s="69"/>
      <c r="ADP112" s="69"/>
      <c r="ADQ112" s="69"/>
      <c r="ADR112" s="69"/>
      <c r="ADS112" s="69"/>
      <c r="ADT112" s="69"/>
      <c r="ADU112" s="69"/>
      <c r="ADV112" s="69"/>
      <c r="ADW112" s="69"/>
      <c r="ADX112" s="69"/>
      <c r="ADY112" s="69"/>
      <c r="ADZ112" s="69"/>
      <c r="AEA112" s="69"/>
      <c r="AEB112" s="69"/>
      <c r="AEC112" s="69"/>
      <c r="AED112" s="69"/>
      <c r="AEE112" s="69"/>
      <c r="AEF112" s="69"/>
      <c r="AEG112" s="69"/>
      <c r="AEH112" s="69"/>
      <c r="AEI112" s="69"/>
      <c r="AEJ112" s="69"/>
      <c r="AEK112" s="69"/>
      <c r="AEL112" s="69"/>
      <c r="AEM112" s="69"/>
      <c r="AEN112" s="69"/>
      <c r="AEO112" s="69"/>
      <c r="AEP112" s="69"/>
      <c r="AEQ112" s="69"/>
      <c r="AER112" s="69"/>
      <c r="AES112" s="69"/>
      <c r="AET112" s="69"/>
      <c r="AEU112" s="69"/>
      <c r="AEV112" s="69"/>
      <c r="AEW112" s="69"/>
      <c r="AEX112" s="69"/>
      <c r="AEY112" s="69"/>
      <c r="AEZ112" s="69"/>
      <c r="AFA112" s="69"/>
      <c r="AFB112" s="69"/>
      <c r="AFC112" s="69"/>
      <c r="AFD112" s="69"/>
      <c r="AFE112" s="69"/>
      <c r="AFF112" s="69"/>
      <c r="AFG112" s="69"/>
      <c r="AFH112" s="69"/>
      <c r="AFI112" s="69"/>
      <c r="AFJ112" s="69"/>
      <c r="AFK112" s="69"/>
      <c r="AFL112" s="69"/>
      <c r="AFM112" s="69"/>
      <c r="AFN112" s="69"/>
      <c r="AFO112" s="69"/>
      <c r="AFP112" s="69"/>
      <c r="AFQ112" s="69"/>
      <c r="AFR112" s="69"/>
      <c r="AFS112" s="69"/>
      <c r="AFT112" s="69"/>
      <c r="AFU112" s="69"/>
      <c r="AFV112" s="69"/>
      <c r="AFW112" s="69"/>
      <c r="AFX112" s="69"/>
      <c r="AFY112" s="69"/>
      <c r="AFZ112" s="69"/>
      <c r="AGA112" s="69"/>
      <c r="AGB112" s="69"/>
      <c r="AGC112" s="69"/>
      <c r="AGD112" s="69"/>
      <c r="AGE112" s="69"/>
      <c r="AGF112" s="69"/>
      <c r="AGG112" s="69"/>
      <c r="AGH112" s="69"/>
      <c r="AGI112" s="69"/>
      <c r="AGJ112" s="69"/>
      <c r="AGK112" s="69"/>
      <c r="AGL112" s="69"/>
      <c r="AGM112" s="69"/>
      <c r="AGN112" s="69"/>
      <c r="AGO112" s="69"/>
      <c r="AGP112" s="69"/>
      <c r="AGQ112" s="69"/>
      <c r="AGR112" s="69"/>
      <c r="AGS112" s="69"/>
      <c r="AGT112" s="69"/>
      <c r="AGU112" s="69"/>
      <c r="AGV112" s="69"/>
      <c r="AGW112" s="69"/>
      <c r="AGX112" s="69"/>
      <c r="AGY112" s="69"/>
      <c r="AGZ112" s="69"/>
      <c r="AHA112" s="69"/>
      <c r="AHB112" s="69"/>
      <c r="AHC112" s="69"/>
      <c r="AHD112" s="69"/>
      <c r="AHE112" s="69"/>
      <c r="AHF112" s="69"/>
      <c r="AHG112" s="69"/>
      <c r="AHH112" s="69"/>
      <c r="AHI112" s="69"/>
      <c r="AHJ112" s="69"/>
      <c r="AHK112" s="69"/>
      <c r="AHL112" s="69"/>
      <c r="AHM112" s="69"/>
      <c r="AHN112" s="69"/>
      <c r="AHO112" s="69"/>
      <c r="AHP112" s="69"/>
      <c r="AHQ112" s="69"/>
      <c r="AHR112" s="69"/>
      <c r="AHS112" s="69"/>
      <c r="AHT112" s="69"/>
      <c r="AHU112" s="69"/>
      <c r="AHV112" s="69"/>
      <c r="AHW112" s="69"/>
      <c r="AHX112" s="69"/>
      <c r="AHY112" s="69"/>
      <c r="AHZ112" s="69"/>
      <c r="AIA112" s="69"/>
      <c r="AIB112" s="69"/>
      <c r="AIC112" s="69"/>
      <c r="AID112" s="69"/>
      <c r="AIE112" s="69"/>
      <c r="AIF112" s="69"/>
      <c r="AIG112" s="69"/>
      <c r="AIH112" s="69"/>
      <c r="AII112" s="69"/>
      <c r="AIJ112" s="69"/>
      <c r="AIK112" s="69"/>
      <c r="AIL112" s="69"/>
      <c r="AIM112" s="69"/>
      <c r="AIN112" s="69"/>
      <c r="AIO112" s="69"/>
      <c r="AIP112" s="69"/>
      <c r="AIQ112" s="69"/>
      <c r="AIR112" s="69"/>
      <c r="AIS112" s="69"/>
      <c r="AIT112" s="69"/>
      <c r="AIU112" s="69"/>
      <c r="AIV112" s="69"/>
      <c r="AIW112" s="69"/>
      <c r="AIX112" s="69"/>
      <c r="AIY112" s="69"/>
      <c r="AIZ112" s="69"/>
      <c r="AJA112" s="69"/>
      <c r="AJB112" s="69"/>
      <c r="AJC112" s="69"/>
      <c r="AJD112" s="69"/>
      <c r="AJE112" s="69"/>
      <c r="AJF112" s="69"/>
      <c r="AJG112" s="69"/>
      <c r="AJH112" s="69"/>
      <c r="AJI112" s="69"/>
      <c r="AJJ112" s="69"/>
      <c r="AJK112" s="69"/>
      <c r="AJL112" s="69"/>
      <c r="AJM112" s="69"/>
      <c r="AJN112" s="69"/>
      <c r="AJO112" s="69"/>
      <c r="AJP112" s="69"/>
      <c r="AJQ112" s="69"/>
      <c r="AJR112" s="69"/>
      <c r="AJS112" s="69"/>
      <c r="AJT112" s="69"/>
      <c r="AJU112" s="69"/>
      <c r="AJV112" s="69"/>
      <c r="AJW112" s="69"/>
      <c r="AJX112" s="69"/>
      <c r="AJY112" s="69"/>
      <c r="AJZ112" s="69"/>
      <c r="AKA112" s="69"/>
      <c r="AKB112" s="69"/>
      <c r="AKC112" s="69"/>
      <c r="AKD112" s="69"/>
      <c r="AKE112" s="69"/>
      <c r="AKF112" s="69"/>
      <c r="AKG112" s="69"/>
      <c r="AKH112" s="69"/>
      <c r="AKI112" s="69"/>
      <c r="AKJ112" s="69"/>
      <c r="AKK112" s="69"/>
      <c r="AKL112" s="69"/>
      <c r="AKM112" s="69"/>
      <c r="AKN112" s="69"/>
      <c r="AKO112" s="69"/>
      <c r="AKP112" s="69"/>
      <c r="AKQ112" s="69"/>
      <c r="AKR112" s="69"/>
      <c r="AKS112" s="69"/>
      <c r="AKT112" s="69"/>
      <c r="AKU112" s="69"/>
      <c r="AKV112" s="69"/>
      <c r="AKW112" s="69"/>
      <c r="AKX112" s="69"/>
      <c r="AKY112" s="69"/>
      <c r="AKZ112" s="69"/>
      <c r="ALA112" s="69"/>
      <c r="ALB112" s="69"/>
      <c r="ALC112" s="69"/>
      <c r="ALD112" s="69"/>
      <c r="ALE112" s="69"/>
      <c r="ALF112" s="69"/>
      <c r="ALG112" s="69"/>
      <c r="ALH112" s="69"/>
      <c r="ALI112" s="69"/>
      <c r="ALJ112" s="69"/>
      <c r="ALK112" s="69"/>
      <c r="ALL112" s="69"/>
      <c r="ALM112" s="69"/>
      <c r="ALN112" s="69"/>
      <c r="ALO112" s="69"/>
      <c r="ALP112" s="69"/>
      <c r="ALQ112" s="69"/>
      <c r="ALR112" s="69"/>
      <c r="ALS112" s="69"/>
      <c r="ALT112" s="69"/>
      <c r="ALU112" s="69"/>
      <c r="ALV112" s="69"/>
      <c r="ALW112" s="69"/>
      <c r="ALX112" s="69"/>
      <c r="ALY112" s="69"/>
      <c r="ALZ112" s="69"/>
      <c r="AMA112" s="69"/>
      <c r="AMB112" s="69"/>
      <c r="AMC112" s="69"/>
      <c r="AMD112" s="69"/>
      <c r="AME112" s="69"/>
      <c r="AMF112" s="69"/>
      <c r="AMG112" s="69"/>
      <c r="AMH112" s="69"/>
      <c r="AMI112" s="69"/>
      <c r="AMJ112" s="69"/>
      <c r="AMK112" s="69"/>
    </row>
    <row r="113" spans="1:1025" ht="19.5" thickTop="1" thickBot="1" x14ac:dyDescent="0.3">
      <c r="A113" s="34"/>
      <c r="B113" s="43" t="s">
        <v>141</v>
      </c>
      <c r="C113" s="54"/>
      <c r="D113" s="55"/>
      <c r="E113" s="55"/>
      <c r="F113" s="56">
        <f>K111-F111</f>
        <v>26988.632000000041</v>
      </c>
      <c r="G113" s="34"/>
      <c r="H113" s="42" t="s">
        <v>55</v>
      </c>
      <c r="I113" s="34"/>
      <c r="J113" s="34"/>
      <c r="K113" s="34"/>
    </row>
    <row r="114" spans="1:1025" s="2" customFormat="1" ht="18.75" thickTop="1" x14ac:dyDescent="0.25">
      <c r="A114" s="69"/>
      <c r="B114" s="100"/>
      <c r="C114" s="100"/>
      <c r="D114" s="100"/>
      <c r="E114" s="100"/>
      <c r="F114" s="101"/>
      <c r="G114" s="69"/>
      <c r="H114" s="70"/>
      <c r="I114" s="69"/>
      <c r="J114" s="69"/>
      <c r="K114" s="69"/>
    </row>
    <row r="115" spans="1:1025" ht="16.5" x14ac:dyDescent="0.25">
      <c r="A115" s="34"/>
      <c r="B115" s="28" t="s">
        <v>144</v>
      </c>
      <c r="C115" s="58">
        <f>E111*57.93/100</f>
        <v>53125.819914599982</v>
      </c>
      <c r="D115" s="29">
        <f>E111*42.07/100</f>
        <v>38581.102085399994</v>
      </c>
      <c r="E115" s="21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4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4"/>
      <c r="HE115" s="34"/>
      <c r="HF115" s="34"/>
      <c r="HG115" s="34"/>
      <c r="HH115" s="34"/>
      <c r="HI115" s="34"/>
      <c r="HJ115" s="34"/>
      <c r="HK115" s="34"/>
      <c r="HL115" s="34"/>
      <c r="HM115" s="34"/>
      <c r="HN115" s="34"/>
      <c r="HO115" s="34"/>
      <c r="HP115" s="34"/>
      <c r="HQ115" s="34"/>
      <c r="HR115" s="34"/>
      <c r="HS115" s="34"/>
      <c r="HT115" s="34"/>
      <c r="HU115" s="34"/>
      <c r="HV115" s="34"/>
      <c r="HW115" s="34"/>
      <c r="HX115" s="34"/>
      <c r="HY115" s="34"/>
      <c r="HZ115" s="34"/>
      <c r="IA115" s="34"/>
      <c r="IB115" s="34"/>
      <c r="IC115" s="34"/>
      <c r="ID115" s="34"/>
      <c r="IE115" s="34"/>
      <c r="IF115" s="34"/>
      <c r="IG115" s="34"/>
      <c r="IH115" s="34"/>
      <c r="II115" s="34"/>
      <c r="IJ115" s="34"/>
      <c r="IK115" s="34"/>
      <c r="IL115" s="34"/>
      <c r="IM115" s="34"/>
      <c r="IN115" s="34"/>
      <c r="IO115" s="34"/>
      <c r="IP115" s="34"/>
      <c r="IQ115" s="34"/>
      <c r="IR115" s="34"/>
      <c r="IS115" s="34"/>
      <c r="IT115" s="34"/>
      <c r="IU115" s="34"/>
      <c r="IV115" s="34"/>
      <c r="IW115" s="34"/>
      <c r="IX115" s="34"/>
      <c r="IY115" s="34"/>
      <c r="IZ115" s="34"/>
      <c r="JA115" s="34"/>
      <c r="JB115" s="34"/>
      <c r="JC115" s="34"/>
      <c r="JD115" s="34"/>
      <c r="JE115" s="34"/>
      <c r="JF115" s="34"/>
      <c r="JG115" s="34"/>
      <c r="JH115" s="34"/>
      <c r="JI115" s="34"/>
      <c r="JJ115" s="34"/>
      <c r="JK115" s="34"/>
      <c r="JL115" s="34"/>
      <c r="JM115" s="34"/>
      <c r="JN115" s="34"/>
      <c r="JO115" s="34"/>
      <c r="JP115" s="34"/>
      <c r="JQ115" s="34"/>
      <c r="JR115" s="34"/>
      <c r="JS115" s="34"/>
      <c r="JT115" s="34"/>
      <c r="JU115" s="34"/>
      <c r="JV115" s="34"/>
      <c r="JW115" s="34"/>
      <c r="JX115" s="34"/>
      <c r="JY115" s="34"/>
      <c r="JZ115" s="34"/>
      <c r="KA115" s="34"/>
      <c r="KB115" s="34"/>
      <c r="KC115" s="34"/>
      <c r="KD115" s="34"/>
      <c r="KE115" s="34"/>
      <c r="KF115" s="34"/>
      <c r="KG115" s="34"/>
      <c r="KH115" s="34"/>
      <c r="KI115" s="34"/>
      <c r="KJ115" s="34"/>
      <c r="KK115" s="34"/>
      <c r="KL115" s="34"/>
      <c r="KM115" s="34"/>
      <c r="KN115" s="34"/>
      <c r="KO115" s="34"/>
      <c r="KP115" s="34"/>
      <c r="KQ115" s="34"/>
      <c r="KR115" s="34"/>
      <c r="KS115" s="34"/>
      <c r="KT115" s="34"/>
      <c r="KU115" s="34"/>
      <c r="KV115" s="34"/>
      <c r="KW115" s="34"/>
      <c r="KX115" s="34"/>
      <c r="KY115" s="34"/>
      <c r="KZ115" s="34"/>
      <c r="LA115" s="34"/>
      <c r="LB115" s="34"/>
      <c r="LC115" s="34"/>
      <c r="LD115" s="34"/>
      <c r="LE115" s="34"/>
      <c r="LF115" s="34"/>
      <c r="LG115" s="34"/>
      <c r="LH115" s="34"/>
      <c r="LI115" s="34"/>
      <c r="LJ115" s="34"/>
      <c r="LK115" s="34"/>
      <c r="LL115" s="34"/>
      <c r="LM115" s="34"/>
      <c r="LN115" s="34"/>
      <c r="LO115" s="34"/>
      <c r="LP115" s="34"/>
      <c r="LQ115" s="34"/>
      <c r="LR115" s="34"/>
      <c r="LS115" s="34"/>
      <c r="LT115" s="34"/>
      <c r="LU115" s="34"/>
      <c r="LV115" s="34"/>
      <c r="LW115" s="34"/>
      <c r="LX115" s="34"/>
      <c r="LY115" s="34"/>
      <c r="LZ115" s="34"/>
      <c r="MA115" s="34"/>
      <c r="MB115" s="34"/>
      <c r="MC115" s="34"/>
      <c r="MD115" s="34"/>
      <c r="ME115" s="34"/>
      <c r="MF115" s="34"/>
      <c r="MG115" s="34"/>
      <c r="MH115" s="34"/>
      <c r="MI115" s="34"/>
      <c r="MJ115" s="34"/>
      <c r="MK115" s="34"/>
      <c r="ML115" s="34"/>
      <c r="MM115" s="34"/>
      <c r="MN115" s="34"/>
      <c r="MO115" s="34"/>
      <c r="MP115" s="34"/>
      <c r="MQ115" s="34"/>
      <c r="MR115" s="34"/>
      <c r="MS115" s="34"/>
      <c r="MT115" s="34"/>
      <c r="MU115" s="34"/>
      <c r="MV115" s="34"/>
      <c r="MW115" s="34"/>
      <c r="MX115" s="34"/>
      <c r="MY115" s="34"/>
      <c r="MZ115" s="34"/>
      <c r="NA115" s="34"/>
      <c r="NB115" s="34"/>
      <c r="NC115" s="34"/>
      <c r="ND115" s="34"/>
      <c r="NE115" s="34"/>
      <c r="NF115" s="34"/>
      <c r="NG115" s="34"/>
      <c r="NH115" s="34"/>
      <c r="NI115" s="34"/>
      <c r="NJ115" s="34"/>
      <c r="NK115" s="34"/>
      <c r="NL115" s="34"/>
      <c r="NM115" s="34"/>
      <c r="NN115" s="34"/>
      <c r="NO115" s="34"/>
      <c r="NP115" s="34"/>
      <c r="NQ115" s="34"/>
      <c r="NR115" s="34"/>
      <c r="NS115" s="34"/>
      <c r="NT115" s="34"/>
      <c r="NU115" s="34"/>
      <c r="NV115" s="34"/>
      <c r="NW115" s="34"/>
      <c r="NX115" s="34"/>
      <c r="NY115" s="34"/>
      <c r="NZ115" s="34"/>
      <c r="OA115" s="34"/>
      <c r="OB115" s="34"/>
      <c r="OC115" s="34"/>
      <c r="OD115" s="34"/>
      <c r="OE115" s="34"/>
      <c r="OF115" s="34"/>
      <c r="OG115" s="34"/>
      <c r="OH115" s="34"/>
      <c r="OI115" s="34"/>
      <c r="OJ115" s="34"/>
      <c r="OK115" s="34"/>
      <c r="OL115" s="34"/>
      <c r="OM115" s="34"/>
      <c r="ON115" s="34"/>
      <c r="OO115" s="34"/>
      <c r="OP115" s="34"/>
      <c r="OQ115" s="34"/>
      <c r="OR115" s="34"/>
      <c r="OS115" s="34"/>
      <c r="OT115" s="34"/>
      <c r="OU115" s="34"/>
      <c r="OV115" s="34"/>
      <c r="OW115" s="34"/>
      <c r="OX115" s="34"/>
      <c r="OY115" s="34"/>
      <c r="OZ115" s="34"/>
      <c r="PA115" s="34"/>
      <c r="PB115" s="34"/>
      <c r="PC115" s="34"/>
      <c r="PD115" s="34"/>
      <c r="PE115" s="34"/>
      <c r="PF115" s="34"/>
      <c r="PG115" s="34"/>
      <c r="PH115" s="34"/>
      <c r="PI115" s="34"/>
      <c r="PJ115" s="34"/>
      <c r="PK115" s="34"/>
      <c r="PL115" s="34"/>
      <c r="PM115" s="34"/>
      <c r="PN115" s="34"/>
      <c r="PO115" s="34"/>
      <c r="PP115" s="34"/>
      <c r="PQ115" s="34"/>
      <c r="PR115" s="34"/>
      <c r="PS115" s="34"/>
      <c r="PT115" s="34"/>
      <c r="PU115" s="34"/>
      <c r="PV115" s="34"/>
      <c r="PW115" s="34"/>
      <c r="PX115" s="34"/>
      <c r="PY115" s="34"/>
      <c r="PZ115" s="34"/>
      <c r="QA115" s="34"/>
      <c r="QB115" s="34"/>
      <c r="QC115" s="34"/>
      <c r="QD115" s="34"/>
      <c r="QE115" s="34"/>
      <c r="QF115" s="34"/>
      <c r="QG115" s="34"/>
      <c r="QH115" s="34"/>
      <c r="QI115" s="34"/>
      <c r="QJ115" s="34"/>
      <c r="QK115" s="34"/>
      <c r="QL115" s="34"/>
      <c r="QM115" s="34"/>
      <c r="QN115" s="34"/>
      <c r="QO115" s="34"/>
      <c r="QP115" s="34"/>
      <c r="QQ115" s="34"/>
      <c r="QR115" s="34"/>
      <c r="QS115" s="34"/>
      <c r="QT115" s="34"/>
      <c r="QU115" s="34"/>
      <c r="QV115" s="34"/>
      <c r="QW115" s="34"/>
      <c r="QX115" s="34"/>
      <c r="QY115" s="34"/>
      <c r="QZ115" s="34"/>
      <c r="RA115" s="34"/>
      <c r="RB115" s="34"/>
      <c r="RC115" s="34"/>
      <c r="RD115" s="34"/>
      <c r="RE115" s="34"/>
      <c r="RF115" s="34"/>
      <c r="RG115" s="34"/>
      <c r="RH115" s="34"/>
      <c r="RI115" s="34"/>
      <c r="RJ115" s="34"/>
      <c r="RK115" s="34"/>
      <c r="RL115" s="34"/>
      <c r="RM115" s="34"/>
      <c r="RN115" s="34"/>
      <c r="RO115" s="34"/>
      <c r="RP115" s="34"/>
      <c r="RQ115" s="34"/>
      <c r="RR115" s="34"/>
      <c r="RS115" s="34"/>
      <c r="RT115" s="34"/>
      <c r="RU115" s="34"/>
      <c r="RV115" s="34"/>
      <c r="RW115" s="34"/>
      <c r="RX115" s="34"/>
      <c r="RY115" s="34"/>
      <c r="RZ115" s="34"/>
      <c r="SA115" s="34"/>
      <c r="SB115" s="34"/>
      <c r="SC115" s="34"/>
      <c r="SD115" s="34"/>
      <c r="SE115" s="34"/>
      <c r="SF115" s="34"/>
      <c r="SG115" s="34"/>
      <c r="SH115" s="34"/>
      <c r="SI115" s="34"/>
      <c r="SJ115" s="34"/>
      <c r="SK115" s="34"/>
      <c r="SL115" s="34"/>
      <c r="SM115" s="34"/>
      <c r="SN115" s="34"/>
      <c r="SO115" s="34"/>
      <c r="SP115" s="34"/>
      <c r="SQ115" s="34"/>
      <c r="SR115" s="34"/>
      <c r="SS115" s="34"/>
      <c r="ST115" s="34"/>
      <c r="SU115" s="34"/>
      <c r="SV115" s="34"/>
      <c r="SW115" s="34"/>
      <c r="SX115" s="34"/>
      <c r="SY115" s="34"/>
      <c r="SZ115" s="34"/>
      <c r="TA115" s="34"/>
      <c r="TB115" s="34"/>
      <c r="TC115" s="34"/>
      <c r="TD115" s="34"/>
      <c r="TE115" s="34"/>
      <c r="TF115" s="34"/>
      <c r="TG115" s="34"/>
      <c r="TH115" s="34"/>
      <c r="TI115" s="34"/>
      <c r="TJ115" s="34"/>
      <c r="TK115" s="34"/>
      <c r="TL115" s="34"/>
      <c r="TM115" s="34"/>
      <c r="TN115" s="34"/>
      <c r="TO115" s="34"/>
      <c r="TP115" s="34"/>
      <c r="TQ115" s="34"/>
      <c r="TR115" s="34"/>
      <c r="TS115" s="34"/>
      <c r="TT115" s="34"/>
      <c r="TU115" s="34"/>
      <c r="TV115" s="34"/>
      <c r="TW115" s="34"/>
      <c r="TX115" s="34"/>
      <c r="TY115" s="34"/>
      <c r="TZ115" s="34"/>
      <c r="UA115" s="34"/>
      <c r="UB115" s="34"/>
      <c r="UC115" s="34"/>
      <c r="UD115" s="34"/>
      <c r="UE115" s="34"/>
      <c r="UF115" s="34"/>
      <c r="UG115" s="34"/>
      <c r="UH115" s="34"/>
      <c r="UI115" s="34"/>
      <c r="UJ115" s="34"/>
      <c r="UK115" s="34"/>
      <c r="UL115" s="34"/>
      <c r="UM115" s="34"/>
      <c r="UN115" s="34"/>
      <c r="UO115" s="34"/>
      <c r="UP115" s="34"/>
      <c r="UQ115" s="34"/>
      <c r="UR115" s="34"/>
      <c r="US115" s="34"/>
      <c r="UT115" s="34"/>
      <c r="UU115" s="34"/>
      <c r="UV115" s="34"/>
      <c r="UW115" s="34"/>
      <c r="UX115" s="34"/>
      <c r="UY115" s="34"/>
      <c r="UZ115" s="34"/>
      <c r="VA115" s="34"/>
      <c r="VB115" s="34"/>
      <c r="VC115" s="34"/>
      <c r="VD115" s="34"/>
      <c r="VE115" s="34"/>
      <c r="VF115" s="34"/>
      <c r="VG115" s="34"/>
      <c r="VH115" s="34"/>
      <c r="VI115" s="34"/>
      <c r="VJ115" s="34"/>
      <c r="VK115" s="34"/>
      <c r="VL115" s="34"/>
      <c r="VM115" s="34"/>
      <c r="VN115" s="34"/>
      <c r="VO115" s="34"/>
      <c r="VP115" s="34"/>
      <c r="VQ115" s="34"/>
      <c r="VR115" s="34"/>
      <c r="VS115" s="34"/>
      <c r="VT115" s="34"/>
      <c r="VU115" s="34"/>
      <c r="VV115" s="34"/>
      <c r="VW115" s="34"/>
      <c r="VX115" s="34"/>
      <c r="VY115" s="34"/>
      <c r="VZ115" s="34"/>
      <c r="WA115" s="34"/>
      <c r="WB115" s="34"/>
      <c r="WC115" s="34"/>
      <c r="WD115" s="34"/>
      <c r="WE115" s="34"/>
      <c r="WF115" s="34"/>
      <c r="WG115" s="34"/>
      <c r="WH115" s="34"/>
      <c r="WI115" s="34"/>
      <c r="WJ115" s="34"/>
      <c r="WK115" s="34"/>
      <c r="WL115" s="34"/>
      <c r="WM115" s="34"/>
      <c r="WN115" s="34"/>
      <c r="WO115" s="34"/>
      <c r="WP115" s="34"/>
      <c r="WQ115" s="34"/>
      <c r="WR115" s="34"/>
      <c r="WS115" s="34"/>
      <c r="WT115" s="34"/>
      <c r="WU115" s="34"/>
      <c r="WV115" s="34"/>
      <c r="WW115" s="34"/>
      <c r="WX115" s="34"/>
      <c r="WY115" s="34"/>
      <c r="WZ115" s="34"/>
      <c r="XA115" s="34"/>
      <c r="XB115" s="34"/>
      <c r="XC115" s="34"/>
      <c r="XD115" s="34"/>
      <c r="XE115" s="34"/>
      <c r="XF115" s="34"/>
      <c r="XG115" s="34"/>
      <c r="XH115" s="34"/>
      <c r="XI115" s="34"/>
      <c r="XJ115" s="34"/>
      <c r="XK115" s="34"/>
      <c r="XL115" s="34"/>
      <c r="XM115" s="34"/>
      <c r="XN115" s="34"/>
      <c r="XO115" s="34"/>
      <c r="XP115" s="34"/>
      <c r="XQ115" s="34"/>
      <c r="XR115" s="34"/>
      <c r="XS115" s="34"/>
      <c r="XT115" s="34"/>
      <c r="XU115" s="34"/>
      <c r="XV115" s="34"/>
      <c r="XW115" s="34"/>
      <c r="XX115" s="34"/>
      <c r="XY115" s="34"/>
      <c r="XZ115" s="34"/>
      <c r="YA115" s="34"/>
      <c r="YB115" s="34"/>
      <c r="YC115" s="34"/>
      <c r="YD115" s="34"/>
      <c r="YE115" s="34"/>
      <c r="YF115" s="34"/>
      <c r="YG115" s="34"/>
      <c r="YH115" s="34"/>
      <c r="YI115" s="34"/>
      <c r="YJ115" s="34"/>
      <c r="YK115" s="34"/>
      <c r="YL115" s="34"/>
      <c r="YM115" s="34"/>
      <c r="YN115" s="34"/>
      <c r="YO115" s="34"/>
      <c r="YP115" s="34"/>
      <c r="YQ115" s="34"/>
      <c r="YR115" s="34"/>
      <c r="YS115" s="34"/>
      <c r="YT115" s="34"/>
      <c r="YU115" s="34"/>
      <c r="YV115" s="34"/>
      <c r="YW115" s="34"/>
      <c r="YX115" s="34"/>
      <c r="YY115" s="34"/>
      <c r="YZ115" s="34"/>
      <c r="ZA115" s="34"/>
      <c r="ZB115" s="34"/>
      <c r="ZC115" s="34"/>
      <c r="ZD115" s="34"/>
      <c r="ZE115" s="34"/>
      <c r="ZF115" s="34"/>
      <c r="ZG115" s="34"/>
      <c r="ZH115" s="34"/>
      <c r="ZI115" s="34"/>
      <c r="ZJ115" s="34"/>
      <c r="ZK115" s="34"/>
      <c r="ZL115" s="34"/>
      <c r="ZM115" s="34"/>
      <c r="ZN115" s="34"/>
      <c r="ZO115" s="34"/>
      <c r="ZP115" s="34"/>
      <c r="ZQ115" s="34"/>
      <c r="ZR115" s="34"/>
      <c r="ZS115" s="34"/>
      <c r="ZT115" s="34"/>
      <c r="ZU115" s="34"/>
      <c r="ZV115" s="34"/>
      <c r="ZW115" s="34"/>
      <c r="ZX115" s="34"/>
      <c r="ZY115" s="34"/>
      <c r="ZZ115" s="34"/>
      <c r="AAA115" s="34"/>
      <c r="AAB115" s="34"/>
      <c r="AAC115" s="34"/>
      <c r="AAD115" s="34"/>
      <c r="AAE115" s="34"/>
      <c r="AAF115" s="34"/>
      <c r="AAG115" s="34"/>
      <c r="AAH115" s="34"/>
      <c r="AAI115" s="34"/>
      <c r="AAJ115" s="34"/>
      <c r="AAK115" s="34"/>
      <c r="AAL115" s="34"/>
      <c r="AAM115" s="34"/>
      <c r="AAN115" s="34"/>
      <c r="AAO115" s="34"/>
      <c r="AAP115" s="34"/>
      <c r="AAQ115" s="34"/>
      <c r="AAR115" s="34"/>
      <c r="AAS115" s="34"/>
      <c r="AAT115" s="34"/>
      <c r="AAU115" s="34"/>
      <c r="AAV115" s="34"/>
      <c r="AAW115" s="34"/>
      <c r="AAX115" s="34"/>
      <c r="AAY115" s="34"/>
      <c r="AAZ115" s="34"/>
      <c r="ABA115" s="34"/>
      <c r="ABB115" s="34"/>
      <c r="ABC115" s="34"/>
      <c r="ABD115" s="34"/>
      <c r="ABE115" s="34"/>
      <c r="ABF115" s="34"/>
      <c r="ABG115" s="34"/>
      <c r="ABH115" s="34"/>
      <c r="ABI115" s="34"/>
      <c r="ABJ115" s="34"/>
      <c r="ABK115" s="34"/>
      <c r="ABL115" s="34"/>
      <c r="ABM115" s="34"/>
      <c r="ABN115" s="34"/>
      <c r="ABO115" s="34"/>
      <c r="ABP115" s="34"/>
      <c r="ABQ115" s="34"/>
      <c r="ABR115" s="34"/>
      <c r="ABS115" s="34"/>
      <c r="ABT115" s="34"/>
      <c r="ABU115" s="34"/>
      <c r="ABV115" s="34"/>
      <c r="ABW115" s="34"/>
      <c r="ABX115" s="34"/>
      <c r="ABY115" s="34"/>
      <c r="ABZ115" s="34"/>
      <c r="ACA115" s="34"/>
      <c r="ACB115" s="34"/>
      <c r="ACC115" s="34"/>
      <c r="ACD115" s="34"/>
      <c r="ACE115" s="34"/>
      <c r="ACF115" s="34"/>
      <c r="ACG115" s="34"/>
      <c r="ACH115" s="34"/>
      <c r="ACI115" s="34"/>
      <c r="ACJ115" s="34"/>
      <c r="ACK115" s="34"/>
      <c r="ACL115" s="34"/>
      <c r="ACM115" s="34"/>
      <c r="ACN115" s="34"/>
      <c r="ACO115" s="34"/>
      <c r="ACP115" s="34"/>
      <c r="ACQ115" s="34"/>
      <c r="ACR115" s="34"/>
      <c r="ACS115" s="34"/>
      <c r="ACT115" s="34"/>
      <c r="ACU115" s="34"/>
      <c r="ACV115" s="34"/>
      <c r="ACW115" s="34"/>
      <c r="ACX115" s="34"/>
      <c r="ACY115" s="34"/>
      <c r="ACZ115" s="34"/>
      <c r="ADA115" s="34"/>
      <c r="ADB115" s="34"/>
      <c r="ADC115" s="34"/>
      <c r="ADD115" s="34"/>
      <c r="ADE115" s="34"/>
      <c r="ADF115" s="34"/>
      <c r="ADG115" s="34"/>
      <c r="ADH115" s="34"/>
      <c r="ADI115" s="34"/>
      <c r="ADJ115" s="34"/>
      <c r="ADK115" s="34"/>
      <c r="ADL115" s="34"/>
      <c r="ADM115" s="34"/>
      <c r="ADN115" s="34"/>
      <c r="ADO115" s="34"/>
      <c r="ADP115" s="34"/>
      <c r="ADQ115" s="34"/>
      <c r="ADR115" s="34"/>
      <c r="ADS115" s="34"/>
      <c r="ADT115" s="34"/>
      <c r="ADU115" s="34"/>
      <c r="ADV115" s="34"/>
      <c r="ADW115" s="34"/>
      <c r="ADX115" s="34"/>
      <c r="ADY115" s="34"/>
      <c r="ADZ115" s="34"/>
      <c r="AEA115" s="34"/>
      <c r="AEB115" s="34"/>
      <c r="AEC115" s="34"/>
      <c r="AED115" s="34"/>
      <c r="AEE115" s="34"/>
      <c r="AEF115" s="34"/>
      <c r="AEG115" s="34"/>
      <c r="AEH115" s="34"/>
      <c r="AEI115" s="34"/>
      <c r="AEJ115" s="34"/>
      <c r="AEK115" s="34"/>
      <c r="AEL115" s="34"/>
      <c r="AEM115" s="34"/>
      <c r="AEN115" s="34"/>
      <c r="AEO115" s="34"/>
      <c r="AEP115" s="34"/>
      <c r="AEQ115" s="34"/>
      <c r="AER115" s="34"/>
      <c r="AES115" s="34"/>
      <c r="AET115" s="34"/>
      <c r="AEU115" s="34"/>
      <c r="AEV115" s="34"/>
      <c r="AEW115" s="34"/>
      <c r="AEX115" s="34"/>
      <c r="AEY115" s="34"/>
      <c r="AEZ115" s="34"/>
      <c r="AFA115" s="34"/>
      <c r="AFB115" s="34"/>
      <c r="AFC115" s="34"/>
      <c r="AFD115" s="34"/>
      <c r="AFE115" s="34"/>
      <c r="AFF115" s="34"/>
      <c r="AFG115" s="34"/>
      <c r="AFH115" s="34"/>
      <c r="AFI115" s="34"/>
      <c r="AFJ115" s="34"/>
      <c r="AFK115" s="34"/>
      <c r="AFL115" s="34"/>
      <c r="AFM115" s="34"/>
      <c r="AFN115" s="34"/>
      <c r="AFO115" s="34"/>
      <c r="AFP115" s="34"/>
      <c r="AFQ115" s="34"/>
      <c r="AFR115" s="34"/>
      <c r="AFS115" s="34"/>
      <c r="AFT115" s="34"/>
      <c r="AFU115" s="34"/>
      <c r="AFV115" s="34"/>
      <c r="AFW115" s="34"/>
      <c r="AFX115" s="34"/>
      <c r="AFY115" s="34"/>
      <c r="AFZ115" s="34"/>
      <c r="AGA115" s="34"/>
      <c r="AGB115" s="34"/>
      <c r="AGC115" s="34"/>
      <c r="AGD115" s="34"/>
      <c r="AGE115" s="34"/>
      <c r="AGF115" s="34"/>
      <c r="AGG115" s="34"/>
      <c r="AGH115" s="34"/>
      <c r="AGI115" s="34"/>
      <c r="AGJ115" s="34"/>
      <c r="AGK115" s="34"/>
      <c r="AGL115" s="34"/>
      <c r="AGM115" s="34"/>
      <c r="AGN115" s="34"/>
      <c r="AGO115" s="34"/>
      <c r="AGP115" s="34"/>
      <c r="AGQ115" s="34"/>
      <c r="AGR115" s="34"/>
      <c r="AGS115" s="34"/>
      <c r="AGT115" s="34"/>
      <c r="AGU115" s="34"/>
      <c r="AGV115" s="34"/>
      <c r="AGW115" s="34"/>
      <c r="AGX115" s="34"/>
      <c r="AGY115" s="34"/>
      <c r="AGZ115" s="34"/>
      <c r="AHA115" s="34"/>
      <c r="AHB115" s="34"/>
      <c r="AHC115" s="34"/>
      <c r="AHD115" s="34"/>
      <c r="AHE115" s="34"/>
      <c r="AHF115" s="34"/>
      <c r="AHG115" s="34"/>
      <c r="AHH115" s="34"/>
      <c r="AHI115" s="34"/>
      <c r="AHJ115" s="34"/>
      <c r="AHK115" s="34"/>
      <c r="AHL115" s="34"/>
      <c r="AHM115" s="34"/>
      <c r="AHN115" s="34"/>
      <c r="AHO115" s="34"/>
      <c r="AHP115" s="34"/>
      <c r="AHQ115" s="34"/>
      <c r="AHR115" s="34"/>
      <c r="AHS115" s="34"/>
      <c r="AHT115" s="34"/>
      <c r="AHU115" s="34"/>
      <c r="AHV115" s="34"/>
      <c r="AHW115" s="34"/>
      <c r="AHX115" s="34"/>
      <c r="AHY115" s="34"/>
      <c r="AHZ115" s="34"/>
      <c r="AIA115" s="34"/>
      <c r="AIB115" s="34"/>
      <c r="AIC115" s="34"/>
      <c r="AID115" s="34"/>
      <c r="AIE115" s="34"/>
      <c r="AIF115" s="34"/>
      <c r="AIG115" s="34"/>
      <c r="AIH115" s="34"/>
      <c r="AII115" s="34"/>
      <c r="AIJ115" s="34"/>
      <c r="AIK115" s="34"/>
      <c r="AIL115" s="34"/>
      <c r="AIM115" s="34"/>
      <c r="AIN115" s="34"/>
      <c r="AIO115" s="34"/>
      <c r="AIP115" s="34"/>
      <c r="AIQ115" s="34"/>
      <c r="AIR115" s="34"/>
      <c r="AIS115" s="34"/>
      <c r="AIT115" s="34"/>
      <c r="AIU115" s="34"/>
      <c r="AIV115" s="34"/>
      <c r="AIW115" s="34"/>
      <c r="AIX115" s="34"/>
      <c r="AIY115" s="34"/>
      <c r="AIZ115" s="34"/>
      <c r="AJA115" s="34"/>
      <c r="AJB115" s="34"/>
      <c r="AJC115" s="34"/>
      <c r="AJD115" s="34"/>
      <c r="AJE115" s="34"/>
      <c r="AJF115" s="34"/>
      <c r="AJG115" s="34"/>
      <c r="AJH115" s="34"/>
      <c r="AJI115" s="34"/>
      <c r="AJJ115" s="34"/>
      <c r="AJK115" s="34"/>
      <c r="AJL115" s="34"/>
      <c r="AJM115" s="34"/>
      <c r="AJN115" s="34"/>
      <c r="AJO115" s="34"/>
      <c r="AJP115" s="34"/>
      <c r="AJQ115" s="34"/>
      <c r="AJR115" s="34"/>
      <c r="AJS115" s="34"/>
      <c r="AJT115" s="34"/>
      <c r="AJU115" s="34"/>
      <c r="AJV115" s="34"/>
      <c r="AJW115" s="34"/>
      <c r="AJX115" s="34"/>
      <c r="AJY115" s="34"/>
      <c r="AJZ115" s="34"/>
      <c r="AKA115" s="34"/>
      <c r="AKB115" s="34"/>
      <c r="AKC115" s="34"/>
      <c r="AKD115" s="34"/>
      <c r="AKE115" s="34"/>
      <c r="AKF115" s="34"/>
      <c r="AKG115" s="34"/>
      <c r="AKH115" s="34"/>
      <c r="AKI115" s="34"/>
      <c r="AKJ115" s="34"/>
      <c r="AKK115" s="34"/>
      <c r="AKL115" s="34"/>
      <c r="AKM115" s="34"/>
      <c r="AKN115" s="34"/>
      <c r="AKO115" s="34"/>
      <c r="AKP115" s="34"/>
      <c r="AKQ115" s="34"/>
      <c r="AKR115" s="34"/>
      <c r="AKS115" s="34"/>
      <c r="AKT115" s="34"/>
      <c r="AKU115" s="34"/>
      <c r="AKV115" s="34"/>
      <c r="AKW115" s="34"/>
      <c r="AKX115" s="34"/>
      <c r="AKY115" s="34"/>
      <c r="AKZ115" s="34"/>
      <c r="ALA115" s="34"/>
      <c r="ALB115" s="34"/>
      <c r="ALC115" s="34"/>
      <c r="ALD115" s="34"/>
      <c r="ALE115" s="34"/>
      <c r="ALF115" s="34"/>
      <c r="ALG115" s="34"/>
      <c r="ALH115" s="34"/>
      <c r="ALI115" s="34"/>
      <c r="ALJ115" s="34"/>
      <c r="ALK115" s="34"/>
      <c r="ALL115" s="34"/>
      <c r="ALM115" s="34"/>
      <c r="ALN115" s="34"/>
      <c r="ALO115" s="34"/>
      <c r="ALP115" s="34"/>
      <c r="ALQ115" s="34"/>
      <c r="ALR115" s="34"/>
      <c r="ALS115" s="34"/>
      <c r="ALT115" s="34"/>
      <c r="ALU115" s="34"/>
      <c r="ALV115" s="34"/>
      <c r="ALW115" s="34"/>
      <c r="ALX115" s="34"/>
      <c r="ALY115" s="34"/>
      <c r="ALZ115" s="34"/>
      <c r="AMA115" s="34"/>
      <c r="AMB115" s="34"/>
      <c r="AMC115" s="34"/>
      <c r="AMD115" s="34"/>
      <c r="AME115" s="34"/>
      <c r="AMF115" s="34"/>
      <c r="AMG115" s="34"/>
      <c r="AMH115" s="34"/>
      <c r="AMI115" s="34"/>
      <c r="AMJ115" s="34"/>
      <c r="AMK115" s="34"/>
    </row>
    <row r="116" spans="1:1025" x14ac:dyDescent="0.25">
      <c r="A116" s="34"/>
      <c r="B116" s="16"/>
      <c r="C116" s="19"/>
      <c r="D116" s="19"/>
      <c r="E116" s="21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4"/>
      <c r="HG116" s="34"/>
      <c r="HH116" s="34"/>
      <c r="HI116" s="34"/>
      <c r="HJ116" s="34"/>
      <c r="HK116" s="34"/>
      <c r="HL116" s="34"/>
      <c r="HM116" s="34"/>
      <c r="HN116" s="34"/>
      <c r="HO116" s="34"/>
      <c r="HP116" s="34"/>
      <c r="HQ116" s="34"/>
      <c r="HR116" s="34"/>
      <c r="HS116" s="34"/>
      <c r="HT116" s="34"/>
      <c r="HU116" s="34"/>
      <c r="HV116" s="34"/>
      <c r="HW116" s="34"/>
      <c r="HX116" s="34"/>
      <c r="HY116" s="34"/>
      <c r="HZ116" s="34"/>
      <c r="IA116" s="34"/>
      <c r="IB116" s="34"/>
      <c r="IC116" s="34"/>
      <c r="ID116" s="34"/>
      <c r="IE116" s="34"/>
      <c r="IF116" s="34"/>
      <c r="IG116" s="34"/>
      <c r="IH116" s="34"/>
      <c r="II116" s="34"/>
      <c r="IJ116" s="34"/>
      <c r="IK116" s="34"/>
      <c r="IL116" s="34"/>
      <c r="IM116" s="34"/>
      <c r="IN116" s="34"/>
      <c r="IO116" s="34"/>
      <c r="IP116" s="34"/>
      <c r="IQ116" s="34"/>
      <c r="IR116" s="34"/>
      <c r="IS116" s="34"/>
      <c r="IT116" s="34"/>
      <c r="IU116" s="34"/>
      <c r="IV116" s="34"/>
      <c r="IW116" s="34"/>
      <c r="IX116" s="34"/>
      <c r="IY116" s="34"/>
      <c r="IZ116" s="34"/>
      <c r="JA116" s="34"/>
      <c r="JB116" s="34"/>
      <c r="JC116" s="34"/>
      <c r="JD116" s="34"/>
      <c r="JE116" s="34"/>
      <c r="JF116" s="34"/>
      <c r="JG116" s="34"/>
      <c r="JH116" s="34"/>
      <c r="JI116" s="34"/>
      <c r="JJ116" s="34"/>
      <c r="JK116" s="34"/>
      <c r="JL116" s="34"/>
      <c r="JM116" s="34"/>
      <c r="JN116" s="34"/>
      <c r="JO116" s="34"/>
      <c r="JP116" s="34"/>
      <c r="JQ116" s="34"/>
      <c r="JR116" s="34"/>
      <c r="JS116" s="34"/>
      <c r="JT116" s="34"/>
      <c r="JU116" s="34"/>
      <c r="JV116" s="34"/>
      <c r="JW116" s="34"/>
      <c r="JX116" s="34"/>
      <c r="JY116" s="34"/>
      <c r="JZ116" s="34"/>
      <c r="KA116" s="34"/>
      <c r="KB116" s="34"/>
      <c r="KC116" s="34"/>
      <c r="KD116" s="34"/>
      <c r="KE116" s="34"/>
      <c r="KF116" s="34"/>
      <c r="KG116" s="34"/>
      <c r="KH116" s="34"/>
      <c r="KI116" s="34"/>
      <c r="KJ116" s="34"/>
      <c r="KK116" s="34"/>
      <c r="KL116" s="34"/>
      <c r="KM116" s="34"/>
      <c r="KN116" s="34"/>
      <c r="KO116" s="34"/>
      <c r="KP116" s="34"/>
      <c r="KQ116" s="34"/>
      <c r="KR116" s="34"/>
      <c r="KS116" s="34"/>
      <c r="KT116" s="34"/>
      <c r="KU116" s="34"/>
      <c r="KV116" s="34"/>
      <c r="KW116" s="34"/>
      <c r="KX116" s="34"/>
      <c r="KY116" s="34"/>
      <c r="KZ116" s="34"/>
      <c r="LA116" s="34"/>
      <c r="LB116" s="34"/>
      <c r="LC116" s="34"/>
      <c r="LD116" s="34"/>
      <c r="LE116" s="34"/>
      <c r="LF116" s="34"/>
      <c r="LG116" s="34"/>
      <c r="LH116" s="34"/>
      <c r="LI116" s="34"/>
      <c r="LJ116" s="34"/>
      <c r="LK116" s="34"/>
      <c r="LL116" s="34"/>
      <c r="LM116" s="34"/>
      <c r="LN116" s="34"/>
      <c r="LO116" s="34"/>
      <c r="LP116" s="34"/>
      <c r="LQ116" s="34"/>
      <c r="LR116" s="34"/>
      <c r="LS116" s="34"/>
      <c r="LT116" s="34"/>
      <c r="LU116" s="34"/>
      <c r="LV116" s="34"/>
      <c r="LW116" s="34"/>
      <c r="LX116" s="34"/>
      <c r="LY116" s="34"/>
      <c r="LZ116" s="34"/>
      <c r="MA116" s="34"/>
      <c r="MB116" s="34"/>
      <c r="MC116" s="34"/>
      <c r="MD116" s="34"/>
      <c r="ME116" s="34"/>
      <c r="MF116" s="34"/>
      <c r="MG116" s="34"/>
      <c r="MH116" s="34"/>
      <c r="MI116" s="34"/>
      <c r="MJ116" s="34"/>
      <c r="MK116" s="34"/>
      <c r="ML116" s="34"/>
      <c r="MM116" s="34"/>
      <c r="MN116" s="34"/>
      <c r="MO116" s="34"/>
      <c r="MP116" s="34"/>
      <c r="MQ116" s="34"/>
      <c r="MR116" s="34"/>
      <c r="MS116" s="34"/>
      <c r="MT116" s="34"/>
      <c r="MU116" s="34"/>
      <c r="MV116" s="34"/>
      <c r="MW116" s="34"/>
      <c r="MX116" s="34"/>
      <c r="MY116" s="34"/>
      <c r="MZ116" s="34"/>
      <c r="NA116" s="34"/>
      <c r="NB116" s="34"/>
      <c r="NC116" s="34"/>
      <c r="ND116" s="34"/>
      <c r="NE116" s="34"/>
      <c r="NF116" s="34"/>
      <c r="NG116" s="34"/>
      <c r="NH116" s="34"/>
      <c r="NI116" s="34"/>
      <c r="NJ116" s="34"/>
      <c r="NK116" s="34"/>
      <c r="NL116" s="34"/>
      <c r="NM116" s="34"/>
      <c r="NN116" s="34"/>
      <c r="NO116" s="34"/>
      <c r="NP116" s="34"/>
      <c r="NQ116" s="34"/>
      <c r="NR116" s="34"/>
      <c r="NS116" s="34"/>
      <c r="NT116" s="34"/>
      <c r="NU116" s="34"/>
      <c r="NV116" s="34"/>
      <c r="NW116" s="34"/>
      <c r="NX116" s="34"/>
      <c r="NY116" s="34"/>
      <c r="NZ116" s="34"/>
      <c r="OA116" s="34"/>
      <c r="OB116" s="34"/>
      <c r="OC116" s="34"/>
      <c r="OD116" s="34"/>
      <c r="OE116" s="34"/>
      <c r="OF116" s="34"/>
      <c r="OG116" s="34"/>
      <c r="OH116" s="34"/>
      <c r="OI116" s="34"/>
      <c r="OJ116" s="34"/>
      <c r="OK116" s="34"/>
      <c r="OL116" s="34"/>
      <c r="OM116" s="34"/>
      <c r="ON116" s="34"/>
      <c r="OO116" s="34"/>
      <c r="OP116" s="34"/>
      <c r="OQ116" s="34"/>
      <c r="OR116" s="34"/>
      <c r="OS116" s="34"/>
      <c r="OT116" s="34"/>
      <c r="OU116" s="34"/>
      <c r="OV116" s="34"/>
      <c r="OW116" s="34"/>
      <c r="OX116" s="34"/>
      <c r="OY116" s="34"/>
      <c r="OZ116" s="34"/>
      <c r="PA116" s="34"/>
      <c r="PB116" s="34"/>
      <c r="PC116" s="34"/>
      <c r="PD116" s="34"/>
      <c r="PE116" s="34"/>
      <c r="PF116" s="34"/>
      <c r="PG116" s="34"/>
      <c r="PH116" s="34"/>
      <c r="PI116" s="34"/>
      <c r="PJ116" s="34"/>
      <c r="PK116" s="34"/>
      <c r="PL116" s="34"/>
      <c r="PM116" s="34"/>
      <c r="PN116" s="34"/>
      <c r="PO116" s="34"/>
      <c r="PP116" s="34"/>
      <c r="PQ116" s="34"/>
      <c r="PR116" s="34"/>
      <c r="PS116" s="34"/>
      <c r="PT116" s="34"/>
      <c r="PU116" s="34"/>
      <c r="PV116" s="34"/>
      <c r="PW116" s="34"/>
      <c r="PX116" s="34"/>
      <c r="PY116" s="34"/>
      <c r="PZ116" s="34"/>
      <c r="QA116" s="34"/>
      <c r="QB116" s="34"/>
      <c r="QC116" s="34"/>
      <c r="QD116" s="34"/>
      <c r="QE116" s="34"/>
      <c r="QF116" s="34"/>
      <c r="QG116" s="34"/>
      <c r="QH116" s="34"/>
      <c r="QI116" s="34"/>
      <c r="QJ116" s="34"/>
      <c r="QK116" s="34"/>
      <c r="QL116" s="34"/>
      <c r="QM116" s="34"/>
      <c r="QN116" s="34"/>
      <c r="QO116" s="34"/>
      <c r="QP116" s="34"/>
      <c r="QQ116" s="34"/>
      <c r="QR116" s="34"/>
      <c r="QS116" s="34"/>
      <c r="QT116" s="34"/>
      <c r="QU116" s="34"/>
      <c r="QV116" s="34"/>
      <c r="QW116" s="34"/>
      <c r="QX116" s="34"/>
      <c r="QY116" s="34"/>
      <c r="QZ116" s="34"/>
      <c r="RA116" s="34"/>
      <c r="RB116" s="34"/>
      <c r="RC116" s="34"/>
      <c r="RD116" s="34"/>
      <c r="RE116" s="34"/>
      <c r="RF116" s="34"/>
      <c r="RG116" s="34"/>
      <c r="RH116" s="34"/>
      <c r="RI116" s="34"/>
      <c r="RJ116" s="34"/>
      <c r="RK116" s="34"/>
      <c r="RL116" s="34"/>
      <c r="RM116" s="34"/>
      <c r="RN116" s="34"/>
      <c r="RO116" s="34"/>
      <c r="RP116" s="34"/>
      <c r="RQ116" s="34"/>
      <c r="RR116" s="34"/>
      <c r="RS116" s="34"/>
      <c r="RT116" s="34"/>
      <c r="RU116" s="34"/>
      <c r="RV116" s="34"/>
      <c r="RW116" s="34"/>
      <c r="RX116" s="34"/>
      <c r="RY116" s="34"/>
      <c r="RZ116" s="34"/>
      <c r="SA116" s="34"/>
      <c r="SB116" s="34"/>
      <c r="SC116" s="34"/>
      <c r="SD116" s="34"/>
      <c r="SE116" s="34"/>
      <c r="SF116" s="34"/>
      <c r="SG116" s="34"/>
      <c r="SH116" s="34"/>
      <c r="SI116" s="34"/>
      <c r="SJ116" s="34"/>
      <c r="SK116" s="34"/>
      <c r="SL116" s="34"/>
      <c r="SM116" s="34"/>
      <c r="SN116" s="34"/>
      <c r="SO116" s="34"/>
      <c r="SP116" s="34"/>
      <c r="SQ116" s="34"/>
      <c r="SR116" s="34"/>
      <c r="SS116" s="34"/>
      <c r="ST116" s="34"/>
      <c r="SU116" s="34"/>
      <c r="SV116" s="34"/>
      <c r="SW116" s="34"/>
      <c r="SX116" s="34"/>
      <c r="SY116" s="34"/>
      <c r="SZ116" s="34"/>
      <c r="TA116" s="34"/>
      <c r="TB116" s="34"/>
      <c r="TC116" s="34"/>
      <c r="TD116" s="34"/>
      <c r="TE116" s="34"/>
      <c r="TF116" s="34"/>
      <c r="TG116" s="34"/>
      <c r="TH116" s="34"/>
      <c r="TI116" s="34"/>
      <c r="TJ116" s="34"/>
      <c r="TK116" s="34"/>
      <c r="TL116" s="34"/>
      <c r="TM116" s="34"/>
      <c r="TN116" s="34"/>
      <c r="TO116" s="34"/>
      <c r="TP116" s="34"/>
      <c r="TQ116" s="34"/>
      <c r="TR116" s="34"/>
      <c r="TS116" s="34"/>
      <c r="TT116" s="34"/>
      <c r="TU116" s="34"/>
      <c r="TV116" s="34"/>
      <c r="TW116" s="34"/>
      <c r="TX116" s="34"/>
      <c r="TY116" s="34"/>
      <c r="TZ116" s="34"/>
      <c r="UA116" s="34"/>
      <c r="UB116" s="34"/>
      <c r="UC116" s="34"/>
      <c r="UD116" s="34"/>
      <c r="UE116" s="34"/>
      <c r="UF116" s="34"/>
      <c r="UG116" s="34"/>
      <c r="UH116" s="34"/>
      <c r="UI116" s="34"/>
      <c r="UJ116" s="34"/>
      <c r="UK116" s="34"/>
      <c r="UL116" s="34"/>
      <c r="UM116" s="34"/>
      <c r="UN116" s="34"/>
      <c r="UO116" s="34"/>
      <c r="UP116" s="34"/>
      <c r="UQ116" s="34"/>
      <c r="UR116" s="34"/>
      <c r="US116" s="34"/>
      <c r="UT116" s="34"/>
      <c r="UU116" s="34"/>
      <c r="UV116" s="34"/>
      <c r="UW116" s="34"/>
      <c r="UX116" s="34"/>
      <c r="UY116" s="34"/>
      <c r="UZ116" s="34"/>
      <c r="VA116" s="34"/>
      <c r="VB116" s="34"/>
      <c r="VC116" s="34"/>
      <c r="VD116" s="34"/>
      <c r="VE116" s="34"/>
      <c r="VF116" s="34"/>
      <c r="VG116" s="34"/>
      <c r="VH116" s="34"/>
      <c r="VI116" s="34"/>
      <c r="VJ116" s="34"/>
      <c r="VK116" s="34"/>
      <c r="VL116" s="34"/>
      <c r="VM116" s="34"/>
      <c r="VN116" s="34"/>
      <c r="VO116" s="34"/>
      <c r="VP116" s="34"/>
      <c r="VQ116" s="34"/>
      <c r="VR116" s="34"/>
      <c r="VS116" s="34"/>
      <c r="VT116" s="34"/>
      <c r="VU116" s="34"/>
      <c r="VV116" s="34"/>
      <c r="VW116" s="34"/>
      <c r="VX116" s="34"/>
      <c r="VY116" s="34"/>
      <c r="VZ116" s="34"/>
      <c r="WA116" s="34"/>
      <c r="WB116" s="34"/>
      <c r="WC116" s="34"/>
      <c r="WD116" s="34"/>
      <c r="WE116" s="34"/>
      <c r="WF116" s="34"/>
      <c r="WG116" s="34"/>
      <c r="WH116" s="34"/>
      <c r="WI116" s="34"/>
      <c r="WJ116" s="34"/>
      <c r="WK116" s="34"/>
      <c r="WL116" s="34"/>
      <c r="WM116" s="34"/>
      <c r="WN116" s="34"/>
      <c r="WO116" s="34"/>
      <c r="WP116" s="34"/>
      <c r="WQ116" s="34"/>
      <c r="WR116" s="34"/>
      <c r="WS116" s="34"/>
      <c r="WT116" s="34"/>
      <c r="WU116" s="34"/>
      <c r="WV116" s="34"/>
      <c r="WW116" s="34"/>
      <c r="WX116" s="34"/>
      <c r="WY116" s="34"/>
      <c r="WZ116" s="34"/>
      <c r="XA116" s="34"/>
      <c r="XB116" s="34"/>
      <c r="XC116" s="34"/>
      <c r="XD116" s="34"/>
      <c r="XE116" s="34"/>
      <c r="XF116" s="34"/>
      <c r="XG116" s="34"/>
      <c r="XH116" s="34"/>
      <c r="XI116" s="34"/>
      <c r="XJ116" s="34"/>
      <c r="XK116" s="34"/>
      <c r="XL116" s="34"/>
      <c r="XM116" s="34"/>
      <c r="XN116" s="34"/>
      <c r="XO116" s="34"/>
      <c r="XP116" s="34"/>
      <c r="XQ116" s="34"/>
      <c r="XR116" s="34"/>
      <c r="XS116" s="34"/>
      <c r="XT116" s="34"/>
      <c r="XU116" s="34"/>
      <c r="XV116" s="34"/>
      <c r="XW116" s="34"/>
      <c r="XX116" s="34"/>
      <c r="XY116" s="34"/>
      <c r="XZ116" s="34"/>
      <c r="YA116" s="34"/>
      <c r="YB116" s="34"/>
      <c r="YC116" s="34"/>
      <c r="YD116" s="34"/>
      <c r="YE116" s="34"/>
      <c r="YF116" s="34"/>
      <c r="YG116" s="34"/>
      <c r="YH116" s="34"/>
      <c r="YI116" s="34"/>
      <c r="YJ116" s="34"/>
      <c r="YK116" s="34"/>
      <c r="YL116" s="34"/>
      <c r="YM116" s="34"/>
      <c r="YN116" s="34"/>
      <c r="YO116" s="34"/>
      <c r="YP116" s="34"/>
      <c r="YQ116" s="34"/>
      <c r="YR116" s="34"/>
      <c r="YS116" s="34"/>
      <c r="YT116" s="34"/>
      <c r="YU116" s="34"/>
      <c r="YV116" s="34"/>
      <c r="YW116" s="34"/>
      <c r="YX116" s="34"/>
      <c r="YY116" s="34"/>
      <c r="YZ116" s="34"/>
      <c r="ZA116" s="34"/>
      <c r="ZB116" s="34"/>
      <c r="ZC116" s="34"/>
      <c r="ZD116" s="34"/>
      <c r="ZE116" s="34"/>
      <c r="ZF116" s="34"/>
      <c r="ZG116" s="34"/>
      <c r="ZH116" s="34"/>
      <c r="ZI116" s="34"/>
      <c r="ZJ116" s="34"/>
      <c r="ZK116" s="34"/>
      <c r="ZL116" s="34"/>
      <c r="ZM116" s="34"/>
      <c r="ZN116" s="34"/>
      <c r="ZO116" s="34"/>
      <c r="ZP116" s="34"/>
      <c r="ZQ116" s="34"/>
      <c r="ZR116" s="34"/>
      <c r="ZS116" s="34"/>
      <c r="ZT116" s="34"/>
      <c r="ZU116" s="34"/>
      <c r="ZV116" s="34"/>
      <c r="ZW116" s="34"/>
      <c r="ZX116" s="34"/>
      <c r="ZY116" s="34"/>
      <c r="ZZ116" s="34"/>
      <c r="AAA116" s="34"/>
      <c r="AAB116" s="34"/>
      <c r="AAC116" s="34"/>
      <c r="AAD116" s="34"/>
      <c r="AAE116" s="34"/>
      <c r="AAF116" s="34"/>
      <c r="AAG116" s="34"/>
      <c r="AAH116" s="34"/>
      <c r="AAI116" s="34"/>
      <c r="AAJ116" s="34"/>
      <c r="AAK116" s="34"/>
      <c r="AAL116" s="34"/>
      <c r="AAM116" s="34"/>
      <c r="AAN116" s="34"/>
      <c r="AAO116" s="34"/>
      <c r="AAP116" s="34"/>
      <c r="AAQ116" s="34"/>
      <c r="AAR116" s="34"/>
      <c r="AAS116" s="34"/>
      <c r="AAT116" s="34"/>
      <c r="AAU116" s="34"/>
      <c r="AAV116" s="34"/>
      <c r="AAW116" s="34"/>
      <c r="AAX116" s="34"/>
      <c r="AAY116" s="34"/>
      <c r="AAZ116" s="34"/>
      <c r="ABA116" s="34"/>
      <c r="ABB116" s="34"/>
      <c r="ABC116" s="34"/>
      <c r="ABD116" s="34"/>
      <c r="ABE116" s="34"/>
      <c r="ABF116" s="34"/>
      <c r="ABG116" s="34"/>
      <c r="ABH116" s="34"/>
      <c r="ABI116" s="34"/>
      <c r="ABJ116" s="34"/>
      <c r="ABK116" s="34"/>
      <c r="ABL116" s="34"/>
      <c r="ABM116" s="34"/>
      <c r="ABN116" s="34"/>
      <c r="ABO116" s="34"/>
      <c r="ABP116" s="34"/>
      <c r="ABQ116" s="34"/>
      <c r="ABR116" s="34"/>
      <c r="ABS116" s="34"/>
      <c r="ABT116" s="34"/>
      <c r="ABU116" s="34"/>
      <c r="ABV116" s="34"/>
      <c r="ABW116" s="34"/>
      <c r="ABX116" s="34"/>
      <c r="ABY116" s="34"/>
      <c r="ABZ116" s="34"/>
      <c r="ACA116" s="34"/>
      <c r="ACB116" s="34"/>
      <c r="ACC116" s="34"/>
      <c r="ACD116" s="34"/>
      <c r="ACE116" s="34"/>
      <c r="ACF116" s="34"/>
      <c r="ACG116" s="34"/>
      <c r="ACH116" s="34"/>
      <c r="ACI116" s="34"/>
      <c r="ACJ116" s="34"/>
      <c r="ACK116" s="34"/>
      <c r="ACL116" s="34"/>
      <c r="ACM116" s="34"/>
      <c r="ACN116" s="34"/>
      <c r="ACO116" s="34"/>
      <c r="ACP116" s="34"/>
      <c r="ACQ116" s="34"/>
      <c r="ACR116" s="34"/>
      <c r="ACS116" s="34"/>
      <c r="ACT116" s="34"/>
      <c r="ACU116" s="34"/>
      <c r="ACV116" s="34"/>
      <c r="ACW116" s="34"/>
      <c r="ACX116" s="34"/>
      <c r="ACY116" s="34"/>
      <c r="ACZ116" s="34"/>
      <c r="ADA116" s="34"/>
      <c r="ADB116" s="34"/>
      <c r="ADC116" s="34"/>
      <c r="ADD116" s="34"/>
      <c r="ADE116" s="34"/>
      <c r="ADF116" s="34"/>
      <c r="ADG116" s="34"/>
      <c r="ADH116" s="34"/>
      <c r="ADI116" s="34"/>
      <c r="ADJ116" s="34"/>
      <c r="ADK116" s="34"/>
      <c r="ADL116" s="34"/>
      <c r="ADM116" s="34"/>
      <c r="ADN116" s="34"/>
      <c r="ADO116" s="34"/>
      <c r="ADP116" s="34"/>
      <c r="ADQ116" s="34"/>
      <c r="ADR116" s="34"/>
      <c r="ADS116" s="34"/>
      <c r="ADT116" s="34"/>
      <c r="ADU116" s="34"/>
      <c r="ADV116" s="34"/>
      <c r="ADW116" s="34"/>
      <c r="ADX116" s="34"/>
      <c r="ADY116" s="34"/>
      <c r="ADZ116" s="34"/>
      <c r="AEA116" s="34"/>
      <c r="AEB116" s="34"/>
      <c r="AEC116" s="34"/>
      <c r="AED116" s="34"/>
      <c r="AEE116" s="34"/>
      <c r="AEF116" s="34"/>
      <c r="AEG116" s="34"/>
      <c r="AEH116" s="34"/>
      <c r="AEI116" s="34"/>
      <c r="AEJ116" s="34"/>
      <c r="AEK116" s="34"/>
      <c r="AEL116" s="34"/>
      <c r="AEM116" s="34"/>
      <c r="AEN116" s="34"/>
      <c r="AEO116" s="34"/>
      <c r="AEP116" s="34"/>
      <c r="AEQ116" s="34"/>
      <c r="AER116" s="34"/>
      <c r="AES116" s="34"/>
      <c r="AET116" s="34"/>
      <c r="AEU116" s="34"/>
      <c r="AEV116" s="34"/>
      <c r="AEW116" s="34"/>
      <c r="AEX116" s="34"/>
      <c r="AEY116" s="34"/>
      <c r="AEZ116" s="34"/>
      <c r="AFA116" s="34"/>
      <c r="AFB116" s="34"/>
      <c r="AFC116" s="34"/>
      <c r="AFD116" s="34"/>
      <c r="AFE116" s="34"/>
      <c r="AFF116" s="34"/>
      <c r="AFG116" s="34"/>
      <c r="AFH116" s="34"/>
      <c r="AFI116" s="34"/>
      <c r="AFJ116" s="34"/>
      <c r="AFK116" s="34"/>
      <c r="AFL116" s="34"/>
      <c r="AFM116" s="34"/>
      <c r="AFN116" s="34"/>
      <c r="AFO116" s="34"/>
      <c r="AFP116" s="34"/>
      <c r="AFQ116" s="34"/>
      <c r="AFR116" s="34"/>
      <c r="AFS116" s="34"/>
      <c r="AFT116" s="34"/>
      <c r="AFU116" s="34"/>
      <c r="AFV116" s="34"/>
      <c r="AFW116" s="34"/>
      <c r="AFX116" s="34"/>
      <c r="AFY116" s="34"/>
      <c r="AFZ116" s="34"/>
      <c r="AGA116" s="34"/>
      <c r="AGB116" s="34"/>
      <c r="AGC116" s="34"/>
      <c r="AGD116" s="34"/>
      <c r="AGE116" s="34"/>
      <c r="AGF116" s="34"/>
      <c r="AGG116" s="34"/>
      <c r="AGH116" s="34"/>
      <c r="AGI116" s="34"/>
      <c r="AGJ116" s="34"/>
      <c r="AGK116" s="34"/>
      <c r="AGL116" s="34"/>
      <c r="AGM116" s="34"/>
      <c r="AGN116" s="34"/>
      <c r="AGO116" s="34"/>
      <c r="AGP116" s="34"/>
      <c r="AGQ116" s="34"/>
      <c r="AGR116" s="34"/>
      <c r="AGS116" s="34"/>
      <c r="AGT116" s="34"/>
      <c r="AGU116" s="34"/>
      <c r="AGV116" s="34"/>
      <c r="AGW116" s="34"/>
      <c r="AGX116" s="34"/>
      <c r="AGY116" s="34"/>
      <c r="AGZ116" s="34"/>
      <c r="AHA116" s="34"/>
      <c r="AHB116" s="34"/>
      <c r="AHC116" s="34"/>
      <c r="AHD116" s="34"/>
      <c r="AHE116" s="34"/>
      <c r="AHF116" s="34"/>
      <c r="AHG116" s="34"/>
      <c r="AHH116" s="34"/>
      <c r="AHI116" s="34"/>
      <c r="AHJ116" s="34"/>
      <c r="AHK116" s="34"/>
      <c r="AHL116" s="34"/>
      <c r="AHM116" s="34"/>
      <c r="AHN116" s="34"/>
      <c r="AHO116" s="34"/>
      <c r="AHP116" s="34"/>
      <c r="AHQ116" s="34"/>
      <c r="AHR116" s="34"/>
      <c r="AHS116" s="34"/>
      <c r="AHT116" s="34"/>
      <c r="AHU116" s="34"/>
      <c r="AHV116" s="34"/>
      <c r="AHW116" s="34"/>
      <c r="AHX116" s="34"/>
      <c r="AHY116" s="34"/>
      <c r="AHZ116" s="34"/>
      <c r="AIA116" s="34"/>
      <c r="AIB116" s="34"/>
      <c r="AIC116" s="34"/>
      <c r="AID116" s="34"/>
      <c r="AIE116" s="34"/>
      <c r="AIF116" s="34"/>
      <c r="AIG116" s="34"/>
      <c r="AIH116" s="34"/>
      <c r="AII116" s="34"/>
      <c r="AIJ116" s="34"/>
      <c r="AIK116" s="34"/>
      <c r="AIL116" s="34"/>
      <c r="AIM116" s="34"/>
      <c r="AIN116" s="34"/>
      <c r="AIO116" s="34"/>
      <c r="AIP116" s="34"/>
      <c r="AIQ116" s="34"/>
      <c r="AIR116" s="34"/>
      <c r="AIS116" s="34"/>
      <c r="AIT116" s="34"/>
      <c r="AIU116" s="34"/>
      <c r="AIV116" s="34"/>
      <c r="AIW116" s="34"/>
      <c r="AIX116" s="34"/>
      <c r="AIY116" s="34"/>
      <c r="AIZ116" s="34"/>
      <c r="AJA116" s="34"/>
      <c r="AJB116" s="34"/>
      <c r="AJC116" s="34"/>
      <c r="AJD116" s="34"/>
      <c r="AJE116" s="34"/>
      <c r="AJF116" s="34"/>
      <c r="AJG116" s="34"/>
      <c r="AJH116" s="34"/>
      <c r="AJI116" s="34"/>
      <c r="AJJ116" s="34"/>
      <c r="AJK116" s="34"/>
      <c r="AJL116" s="34"/>
      <c r="AJM116" s="34"/>
      <c r="AJN116" s="34"/>
      <c r="AJO116" s="34"/>
      <c r="AJP116" s="34"/>
      <c r="AJQ116" s="34"/>
      <c r="AJR116" s="34"/>
      <c r="AJS116" s="34"/>
      <c r="AJT116" s="34"/>
      <c r="AJU116" s="34"/>
      <c r="AJV116" s="34"/>
      <c r="AJW116" s="34"/>
      <c r="AJX116" s="34"/>
      <c r="AJY116" s="34"/>
      <c r="AJZ116" s="34"/>
      <c r="AKA116" s="34"/>
      <c r="AKB116" s="34"/>
      <c r="AKC116" s="34"/>
      <c r="AKD116" s="34"/>
      <c r="AKE116" s="34"/>
      <c r="AKF116" s="34"/>
      <c r="AKG116" s="34"/>
      <c r="AKH116" s="34"/>
      <c r="AKI116" s="34"/>
      <c r="AKJ116" s="34"/>
      <c r="AKK116" s="34"/>
      <c r="AKL116" s="34"/>
      <c r="AKM116" s="34"/>
      <c r="AKN116" s="34"/>
      <c r="AKO116" s="34"/>
      <c r="AKP116" s="34"/>
      <c r="AKQ116" s="34"/>
      <c r="AKR116" s="34"/>
      <c r="AKS116" s="34"/>
      <c r="AKT116" s="34"/>
      <c r="AKU116" s="34"/>
      <c r="AKV116" s="34"/>
      <c r="AKW116" s="34"/>
      <c r="AKX116" s="34"/>
      <c r="AKY116" s="34"/>
      <c r="AKZ116" s="34"/>
      <c r="ALA116" s="34"/>
      <c r="ALB116" s="34"/>
      <c r="ALC116" s="34"/>
      <c r="ALD116" s="34"/>
      <c r="ALE116" s="34"/>
      <c r="ALF116" s="34"/>
      <c r="ALG116" s="34"/>
      <c r="ALH116" s="34"/>
      <c r="ALI116" s="34"/>
      <c r="ALJ116" s="34"/>
      <c r="ALK116" s="34"/>
      <c r="ALL116" s="34"/>
      <c r="ALM116" s="34"/>
      <c r="ALN116" s="34"/>
      <c r="ALO116" s="34"/>
      <c r="ALP116" s="34"/>
      <c r="ALQ116" s="34"/>
      <c r="ALR116" s="34"/>
      <c r="ALS116" s="34"/>
      <c r="ALT116" s="34"/>
      <c r="ALU116" s="34"/>
      <c r="ALV116" s="34"/>
      <c r="ALW116" s="34"/>
      <c r="ALX116" s="34"/>
      <c r="ALY116" s="34"/>
      <c r="ALZ116" s="34"/>
      <c r="AMA116" s="34"/>
      <c r="AMB116" s="34"/>
      <c r="AMC116" s="34"/>
      <c r="AMD116" s="34"/>
      <c r="AME116" s="34"/>
      <c r="AMF116" s="34"/>
      <c r="AMG116" s="34"/>
      <c r="AMH116" s="34"/>
      <c r="AMI116" s="34"/>
      <c r="AMJ116" s="34"/>
      <c r="AMK116" s="34"/>
    </row>
    <row r="117" spans="1:1025" ht="16.5" x14ac:dyDescent="0.25">
      <c r="A117" s="34"/>
      <c r="B117" s="16"/>
      <c r="C117" s="29">
        <f>SUM(C111:C115)</f>
        <v>54498.69991459998</v>
      </c>
      <c r="D117" s="60">
        <f>SUM(D111:D115)</f>
        <v>178053.53208539999</v>
      </c>
      <c r="E117" s="24">
        <f>C117+D117</f>
        <v>232552.23199999996</v>
      </c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  <c r="GS117" s="34"/>
      <c r="GT117" s="34"/>
      <c r="GU117" s="34"/>
      <c r="GV117" s="34"/>
      <c r="GW117" s="34"/>
      <c r="GX117" s="34"/>
      <c r="GY117" s="34"/>
      <c r="GZ117" s="34"/>
      <c r="HA117" s="34"/>
      <c r="HB117" s="34"/>
      <c r="HC117" s="34"/>
      <c r="HD117" s="34"/>
      <c r="HE117" s="34"/>
      <c r="HF117" s="34"/>
      <c r="HG117" s="34"/>
      <c r="HH117" s="34"/>
      <c r="HI117" s="34"/>
      <c r="HJ117" s="34"/>
      <c r="HK117" s="34"/>
      <c r="HL117" s="34"/>
      <c r="HM117" s="34"/>
      <c r="HN117" s="34"/>
      <c r="HO117" s="34"/>
      <c r="HP117" s="34"/>
      <c r="HQ117" s="34"/>
      <c r="HR117" s="34"/>
      <c r="HS117" s="34"/>
      <c r="HT117" s="34"/>
      <c r="HU117" s="34"/>
      <c r="HV117" s="34"/>
      <c r="HW117" s="34"/>
      <c r="HX117" s="34"/>
      <c r="HY117" s="34"/>
      <c r="HZ117" s="34"/>
      <c r="IA117" s="34"/>
      <c r="IB117" s="34"/>
      <c r="IC117" s="34"/>
      <c r="ID117" s="34"/>
      <c r="IE117" s="34"/>
      <c r="IF117" s="34"/>
      <c r="IG117" s="34"/>
      <c r="IH117" s="34"/>
      <c r="II117" s="34"/>
      <c r="IJ117" s="34"/>
      <c r="IK117" s="34"/>
      <c r="IL117" s="34"/>
      <c r="IM117" s="34"/>
      <c r="IN117" s="34"/>
      <c r="IO117" s="34"/>
      <c r="IP117" s="34"/>
      <c r="IQ117" s="34"/>
      <c r="IR117" s="34"/>
      <c r="IS117" s="34"/>
      <c r="IT117" s="34"/>
      <c r="IU117" s="34"/>
      <c r="IV117" s="34"/>
      <c r="IW117" s="34"/>
      <c r="IX117" s="34"/>
      <c r="IY117" s="34"/>
      <c r="IZ117" s="34"/>
      <c r="JA117" s="34"/>
      <c r="JB117" s="34"/>
      <c r="JC117" s="34"/>
      <c r="JD117" s="34"/>
      <c r="JE117" s="34"/>
      <c r="JF117" s="34"/>
      <c r="JG117" s="34"/>
      <c r="JH117" s="34"/>
      <c r="JI117" s="34"/>
      <c r="JJ117" s="34"/>
      <c r="JK117" s="34"/>
      <c r="JL117" s="34"/>
      <c r="JM117" s="34"/>
      <c r="JN117" s="34"/>
      <c r="JO117" s="34"/>
      <c r="JP117" s="34"/>
      <c r="JQ117" s="34"/>
      <c r="JR117" s="34"/>
      <c r="JS117" s="34"/>
      <c r="JT117" s="34"/>
      <c r="JU117" s="34"/>
      <c r="JV117" s="34"/>
      <c r="JW117" s="34"/>
      <c r="JX117" s="34"/>
      <c r="JY117" s="34"/>
      <c r="JZ117" s="34"/>
      <c r="KA117" s="34"/>
      <c r="KB117" s="34"/>
      <c r="KC117" s="34"/>
      <c r="KD117" s="34"/>
      <c r="KE117" s="34"/>
      <c r="KF117" s="34"/>
      <c r="KG117" s="34"/>
      <c r="KH117" s="34"/>
      <c r="KI117" s="34"/>
      <c r="KJ117" s="34"/>
      <c r="KK117" s="34"/>
      <c r="KL117" s="34"/>
      <c r="KM117" s="34"/>
      <c r="KN117" s="34"/>
      <c r="KO117" s="34"/>
      <c r="KP117" s="34"/>
      <c r="KQ117" s="34"/>
      <c r="KR117" s="34"/>
      <c r="KS117" s="34"/>
      <c r="KT117" s="34"/>
      <c r="KU117" s="34"/>
      <c r="KV117" s="34"/>
      <c r="KW117" s="34"/>
      <c r="KX117" s="34"/>
      <c r="KY117" s="34"/>
      <c r="KZ117" s="34"/>
      <c r="LA117" s="34"/>
      <c r="LB117" s="34"/>
      <c r="LC117" s="34"/>
      <c r="LD117" s="34"/>
      <c r="LE117" s="34"/>
      <c r="LF117" s="34"/>
      <c r="LG117" s="34"/>
      <c r="LH117" s="34"/>
      <c r="LI117" s="34"/>
      <c r="LJ117" s="34"/>
      <c r="LK117" s="34"/>
      <c r="LL117" s="34"/>
      <c r="LM117" s="34"/>
      <c r="LN117" s="34"/>
      <c r="LO117" s="34"/>
      <c r="LP117" s="34"/>
      <c r="LQ117" s="34"/>
      <c r="LR117" s="34"/>
      <c r="LS117" s="34"/>
      <c r="LT117" s="34"/>
      <c r="LU117" s="34"/>
      <c r="LV117" s="34"/>
      <c r="LW117" s="34"/>
      <c r="LX117" s="34"/>
      <c r="LY117" s="34"/>
      <c r="LZ117" s="34"/>
      <c r="MA117" s="34"/>
      <c r="MB117" s="34"/>
      <c r="MC117" s="34"/>
      <c r="MD117" s="34"/>
      <c r="ME117" s="34"/>
      <c r="MF117" s="34"/>
      <c r="MG117" s="34"/>
      <c r="MH117" s="34"/>
      <c r="MI117" s="34"/>
      <c r="MJ117" s="34"/>
      <c r="MK117" s="34"/>
      <c r="ML117" s="34"/>
      <c r="MM117" s="34"/>
      <c r="MN117" s="34"/>
      <c r="MO117" s="34"/>
      <c r="MP117" s="34"/>
      <c r="MQ117" s="34"/>
      <c r="MR117" s="34"/>
      <c r="MS117" s="34"/>
      <c r="MT117" s="34"/>
      <c r="MU117" s="34"/>
      <c r="MV117" s="34"/>
      <c r="MW117" s="34"/>
      <c r="MX117" s="34"/>
      <c r="MY117" s="34"/>
      <c r="MZ117" s="34"/>
      <c r="NA117" s="34"/>
      <c r="NB117" s="34"/>
      <c r="NC117" s="34"/>
      <c r="ND117" s="34"/>
      <c r="NE117" s="34"/>
      <c r="NF117" s="34"/>
      <c r="NG117" s="34"/>
      <c r="NH117" s="34"/>
      <c r="NI117" s="34"/>
      <c r="NJ117" s="34"/>
      <c r="NK117" s="34"/>
      <c r="NL117" s="34"/>
      <c r="NM117" s="34"/>
      <c r="NN117" s="34"/>
      <c r="NO117" s="34"/>
      <c r="NP117" s="34"/>
      <c r="NQ117" s="34"/>
      <c r="NR117" s="34"/>
      <c r="NS117" s="34"/>
      <c r="NT117" s="34"/>
      <c r="NU117" s="34"/>
      <c r="NV117" s="34"/>
      <c r="NW117" s="34"/>
      <c r="NX117" s="34"/>
      <c r="NY117" s="34"/>
      <c r="NZ117" s="34"/>
      <c r="OA117" s="34"/>
      <c r="OB117" s="34"/>
      <c r="OC117" s="34"/>
      <c r="OD117" s="34"/>
      <c r="OE117" s="34"/>
      <c r="OF117" s="34"/>
      <c r="OG117" s="34"/>
      <c r="OH117" s="34"/>
      <c r="OI117" s="34"/>
      <c r="OJ117" s="34"/>
      <c r="OK117" s="34"/>
      <c r="OL117" s="34"/>
      <c r="OM117" s="34"/>
      <c r="ON117" s="34"/>
      <c r="OO117" s="34"/>
      <c r="OP117" s="34"/>
      <c r="OQ117" s="34"/>
      <c r="OR117" s="34"/>
      <c r="OS117" s="34"/>
      <c r="OT117" s="34"/>
      <c r="OU117" s="34"/>
      <c r="OV117" s="34"/>
      <c r="OW117" s="34"/>
      <c r="OX117" s="34"/>
      <c r="OY117" s="34"/>
      <c r="OZ117" s="34"/>
      <c r="PA117" s="34"/>
      <c r="PB117" s="34"/>
      <c r="PC117" s="34"/>
      <c r="PD117" s="34"/>
      <c r="PE117" s="34"/>
      <c r="PF117" s="34"/>
      <c r="PG117" s="34"/>
      <c r="PH117" s="34"/>
      <c r="PI117" s="34"/>
      <c r="PJ117" s="34"/>
      <c r="PK117" s="34"/>
      <c r="PL117" s="34"/>
      <c r="PM117" s="34"/>
      <c r="PN117" s="34"/>
      <c r="PO117" s="34"/>
      <c r="PP117" s="34"/>
      <c r="PQ117" s="34"/>
      <c r="PR117" s="34"/>
      <c r="PS117" s="34"/>
      <c r="PT117" s="34"/>
      <c r="PU117" s="34"/>
      <c r="PV117" s="34"/>
      <c r="PW117" s="34"/>
      <c r="PX117" s="34"/>
      <c r="PY117" s="34"/>
      <c r="PZ117" s="34"/>
      <c r="QA117" s="34"/>
      <c r="QB117" s="34"/>
      <c r="QC117" s="34"/>
      <c r="QD117" s="34"/>
      <c r="QE117" s="34"/>
      <c r="QF117" s="34"/>
      <c r="QG117" s="34"/>
      <c r="QH117" s="34"/>
      <c r="QI117" s="34"/>
      <c r="QJ117" s="34"/>
      <c r="QK117" s="34"/>
      <c r="QL117" s="34"/>
      <c r="QM117" s="34"/>
      <c r="QN117" s="34"/>
      <c r="QO117" s="34"/>
      <c r="QP117" s="34"/>
      <c r="QQ117" s="34"/>
      <c r="QR117" s="34"/>
      <c r="QS117" s="34"/>
      <c r="QT117" s="34"/>
      <c r="QU117" s="34"/>
      <c r="QV117" s="34"/>
      <c r="QW117" s="34"/>
      <c r="QX117" s="34"/>
      <c r="QY117" s="34"/>
      <c r="QZ117" s="34"/>
      <c r="RA117" s="34"/>
      <c r="RB117" s="34"/>
      <c r="RC117" s="34"/>
      <c r="RD117" s="34"/>
      <c r="RE117" s="34"/>
      <c r="RF117" s="34"/>
      <c r="RG117" s="34"/>
      <c r="RH117" s="34"/>
      <c r="RI117" s="34"/>
      <c r="RJ117" s="34"/>
      <c r="RK117" s="34"/>
      <c r="RL117" s="34"/>
      <c r="RM117" s="34"/>
      <c r="RN117" s="34"/>
      <c r="RO117" s="34"/>
      <c r="RP117" s="34"/>
      <c r="RQ117" s="34"/>
      <c r="RR117" s="34"/>
      <c r="RS117" s="34"/>
      <c r="RT117" s="34"/>
      <c r="RU117" s="34"/>
      <c r="RV117" s="34"/>
      <c r="RW117" s="34"/>
      <c r="RX117" s="34"/>
      <c r="RY117" s="34"/>
      <c r="RZ117" s="34"/>
      <c r="SA117" s="34"/>
      <c r="SB117" s="34"/>
      <c r="SC117" s="34"/>
      <c r="SD117" s="34"/>
      <c r="SE117" s="34"/>
      <c r="SF117" s="34"/>
      <c r="SG117" s="34"/>
      <c r="SH117" s="34"/>
      <c r="SI117" s="34"/>
      <c r="SJ117" s="34"/>
      <c r="SK117" s="34"/>
      <c r="SL117" s="34"/>
      <c r="SM117" s="34"/>
      <c r="SN117" s="34"/>
      <c r="SO117" s="34"/>
      <c r="SP117" s="34"/>
      <c r="SQ117" s="34"/>
      <c r="SR117" s="34"/>
      <c r="SS117" s="34"/>
      <c r="ST117" s="34"/>
      <c r="SU117" s="34"/>
      <c r="SV117" s="34"/>
      <c r="SW117" s="34"/>
      <c r="SX117" s="34"/>
      <c r="SY117" s="34"/>
      <c r="SZ117" s="34"/>
      <c r="TA117" s="34"/>
      <c r="TB117" s="34"/>
      <c r="TC117" s="34"/>
      <c r="TD117" s="34"/>
      <c r="TE117" s="34"/>
      <c r="TF117" s="34"/>
      <c r="TG117" s="34"/>
      <c r="TH117" s="34"/>
      <c r="TI117" s="34"/>
      <c r="TJ117" s="34"/>
      <c r="TK117" s="34"/>
      <c r="TL117" s="34"/>
      <c r="TM117" s="34"/>
      <c r="TN117" s="34"/>
      <c r="TO117" s="34"/>
      <c r="TP117" s="34"/>
      <c r="TQ117" s="34"/>
      <c r="TR117" s="34"/>
      <c r="TS117" s="34"/>
      <c r="TT117" s="34"/>
      <c r="TU117" s="34"/>
      <c r="TV117" s="34"/>
      <c r="TW117" s="34"/>
      <c r="TX117" s="34"/>
      <c r="TY117" s="34"/>
      <c r="TZ117" s="34"/>
      <c r="UA117" s="34"/>
      <c r="UB117" s="34"/>
      <c r="UC117" s="34"/>
      <c r="UD117" s="34"/>
      <c r="UE117" s="34"/>
      <c r="UF117" s="34"/>
      <c r="UG117" s="34"/>
      <c r="UH117" s="34"/>
      <c r="UI117" s="34"/>
      <c r="UJ117" s="34"/>
      <c r="UK117" s="34"/>
      <c r="UL117" s="34"/>
      <c r="UM117" s="34"/>
      <c r="UN117" s="34"/>
      <c r="UO117" s="34"/>
      <c r="UP117" s="34"/>
      <c r="UQ117" s="34"/>
      <c r="UR117" s="34"/>
      <c r="US117" s="34"/>
      <c r="UT117" s="34"/>
      <c r="UU117" s="34"/>
      <c r="UV117" s="34"/>
      <c r="UW117" s="34"/>
      <c r="UX117" s="34"/>
      <c r="UY117" s="34"/>
      <c r="UZ117" s="34"/>
      <c r="VA117" s="34"/>
      <c r="VB117" s="34"/>
      <c r="VC117" s="34"/>
      <c r="VD117" s="34"/>
      <c r="VE117" s="34"/>
      <c r="VF117" s="34"/>
      <c r="VG117" s="34"/>
      <c r="VH117" s="34"/>
      <c r="VI117" s="34"/>
      <c r="VJ117" s="34"/>
      <c r="VK117" s="34"/>
      <c r="VL117" s="34"/>
      <c r="VM117" s="34"/>
      <c r="VN117" s="34"/>
      <c r="VO117" s="34"/>
      <c r="VP117" s="34"/>
      <c r="VQ117" s="34"/>
      <c r="VR117" s="34"/>
      <c r="VS117" s="34"/>
      <c r="VT117" s="34"/>
      <c r="VU117" s="34"/>
      <c r="VV117" s="34"/>
      <c r="VW117" s="34"/>
      <c r="VX117" s="34"/>
      <c r="VY117" s="34"/>
      <c r="VZ117" s="34"/>
      <c r="WA117" s="34"/>
      <c r="WB117" s="34"/>
      <c r="WC117" s="34"/>
      <c r="WD117" s="34"/>
      <c r="WE117" s="34"/>
      <c r="WF117" s="34"/>
      <c r="WG117" s="34"/>
      <c r="WH117" s="34"/>
      <c r="WI117" s="34"/>
      <c r="WJ117" s="34"/>
      <c r="WK117" s="34"/>
      <c r="WL117" s="34"/>
      <c r="WM117" s="34"/>
      <c r="WN117" s="34"/>
      <c r="WO117" s="34"/>
      <c r="WP117" s="34"/>
      <c r="WQ117" s="34"/>
      <c r="WR117" s="34"/>
      <c r="WS117" s="34"/>
      <c r="WT117" s="34"/>
      <c r="WU117" s="34"/>
      <c r="WV117" s="34"/>
      <c r="WW117" s="34"/>
      <c r="WX117" s="34"/>
      <c r="WY117" s="34"/>
      <c r="WZ117" s="34"/>
      <c r="XA117" s="34"/>
      <c r="XB117" s="34"/>
      <c r="XC117" s="34"/>
      <c r="XD117" s="34"/>
      <c r="XE117" s="34"/>
      <c r="XF117" s="34"/>
      <c r="XG117" s="34"/>
      <c r="XH117" s="34"/>
      <c r="XI117" s="34"/>
      <c r="XJ117" s="34"/>
      <c r="XK117" s="34"/>
      <c r="XL117" s="34"/>
      <c r="XM117" s="34"/>
      <c r="XN117" s="34"/>
      <c r="XO117" s="34"/>
      <c r="XP117" s="34"/>
      <c r="XQ117" s="34"/>
      <c r="XR117" s="34"/>
      <c r="XS117" s="34"/>
      <c r="XT117" s="34"/>
      <c r="XU117" s="34"/>
      <c r="XV117" s="34"/>
      <c r="XW117" s="34"/>
      <c r="XX117" s="34"/>
      <c r="XY117" s="34"/>
      <c r="XZ117" s="34"/>
      <c r="YA117" s="34"/>
      <c r="YB117" s="34"/>
      <c r="YC117" s="34"/>
      <c r="YD117" s="34"/>
      <c r="YE117" s="34"/>
      <c r="YF117" s="34"/>
      <c r="YG117" s="34"/>
      <c r="YH117" s="34"/>
      <c r="YI117" s="34"/>
      <c r="YJ117" s="34"/>
      <c r="YK117" s="34"/>
      <c r="YL117" s="34"/>
      <c r="YM117" s="34"/>
      <c r="YN117" s="34"/>
      <c r="YO117" s="34"/>
      <c r="YP117" s="34"/>
      <c r="YQ117" s="34"/>
      <c r="YR117" s="34"/>
      <c r="YS117" s="34"/>
      <c r="YT117" s="34"/>
      <c r="YU117" s="34"/>
      <c r="YV117" s="34"/>
      <c r="YW117" s="34"/>
      <c r="YX117" s="34"/>
      <c r="YY117" s="34"/>
      <c r="YZ117" s="34"/>
      <c r="ZA117" s="34"/>
      <c r="ZB117" s="34"/>
      <c r="ZC117" s="34"/>
      <c r="ZD117" s="34"/>
      <c r="ZE117" s="34"/>
      <c r="ZF117" s="34"/>
      <c r="ZG117" s="34"/>
      <c r="ZH117" s="34"/>
      <c r="ZI117" s="34"/>
      <c r="ZJ117" s="34"/>
      <c r="ZK117" s="34"/>
      <c r="ZL117" s="34"/>
      <c r="ZM117" s="34"/>
      <c r="ZN117" s="34"/>
      <c r="ZO117" s="34"/>
      <c r="ZP117" s="34"/>
      <c r="ZQ117" s="34"/>
      <c r="ZR117" s="34"/>
      <c r="ZS117" s="34"/>
      <c r="ZT117" s="34"/>
      <c r="ZU117" s="34"/>
      <c r="ZV117" s="34"/>
      <c r="ZW117" s="34"/>
      <c r="ZX117" s="34"/>
      <c r="ZY117" s="34"/>
      <c r="ZZ117" s="34"/>
      <c r="AAA117" s="34"/>
      <c r="AAB117" s="34"/>
      <c r="AAC117" s="34"/>
      <c r="AAD117" s="34"/>
      <c r="AAE117" s="34"/>
      <c r="AAF117" s="34"/>
      <c r="AAG117" s="34"/>
      <c r="AAH117" s="34"/>
      <c r="AAI117" s="34"/>
      <c r="AAJ117" s="34"/>
      <c r="AAK117" s="34"/>
      <c r="AAL117" s="34"/>
      <c r="AAM117" s="34"/>
      <c r="AAN117" s="34"/>
      <c r="AAO117" s="34"/>
      <c r="AAP117" s="34"/>
      <c r="AAQ117" s="34"/>
      <c r="AAR117" s="34"/>
      <c r="AAS117" s="34"/>
      <c r="AAT117" s="34"/>
      <c r="AAU117" s="34"/>
      <c r="AAV117" s="34"/>
      <c r="AAW117" s="34"/>
      <c r="AAX117" s="34"/>
      <c r="AAY117" s="34"/>
      <c r="AAZ117" s="34"/>
      <c r="ABA117" s="34"/>
      <c r="ABB117" s="34"/>
      <c r="ABC117" s="34"/>
      <c r="ABD117" s="34"/>
      <c r="ABE117" s="34"/>
      <c r="ABF117" s="34"/>
      <c r="ABG117" s="34"/>
      <c r="ABH117" s="34"/>
      <c r="ABI117" s="34"/>
      <c r="ABJ117" s="34"/>
      <c r="ABK117" s="34"/>
      <c r="ABL117" s="34"/>
      <c r="ABM117" s="34"/>
      <c r="ABN117" s="34"/>
      <c r="ABO117" s="34"/>
      <c r="ABP117" s="34"/>
      <c r="ABQ117" s="34"/>
      <c r="ABR117" s="34"/>
      <c r="ABS117" s="34"/>
      <c r="ABT117" s="34"/>
      <c r="ABU117" s="34"/>
      <c r="ABV117" s="34"/>
      <c r="ABW117" s="34"/>
      <c r="ABX117" s="34"/>
      <c r="ABY117" s="34"/>
      <c r="ABZ117" s="34"/>
      <c r="ACA117" s="34"/>
      <c r="ACB117" s="34"/>
      <c r="ACC117" s="34"/>
      <c r="ACD117" s="34"/>
      <c r="ACE117" s="34"/>
      <c r="ACF117" s="34"/>
      <c r="ACG117" s="34"/>
      <c r="ACH117" s="34"/>
      <c r="ACI117" s="34"/>
      <c r="ACJ117" s="34"/>
      <c r="ACK117" s="34"/>
      <c r="ACL117" s="34"/>
      <c r="ACM117" s="34"/>
      <c r="ACN117" s="34"/>
      <c r="ACO117" s="34"/>
      <c r="ACP117" s="34"/>
      <c r="ACQ117" s="34"/>
      <c r="ACR117" s="34"/>
      <c r="ACS117" s="34"/>
      <c r="ACT117" s="34"/>
      <c r="ACU117" s="34"/>
      <c r="ACV117" s="34"/>
      <c r="ACW117" s="34"/>
      <c r="ACX117" s="34"/>
      <c r="ACY117" s="34"/>
      <c r="ACZ117" s="34"/>
      <c r="ADA117" s="34"/>
      <c r="ADB117" s="34"/>
      <c r="ADC117" s="34"/>
      <c r="ADD117" s="34"/>
      <c r="ADE117" s="34"/>
      <c r="ADF117" s="34"/>
      <c r="ADG117" s="34"/>
      <c r="ADH117" s="34"/>
      <c r="ADI117" s="34"/>
      <c r="ADJ117" s="34"/>
      <c r="ADK117" s="34"/>
      <c r="ADL117" s="34"/>
      <c r="ADM117" s="34"/>
      <c r="ADN117" s="34"/>
      <c r="ADO117" s="34"/>
      <c r="ADP117" s="34"/>
      <c r="ADQ117" s="34"/>
      <c r="ADR117" s="34"/>
      <c r="ADS117" s="34"/>
      <c r="ADT117" s="34"/>
      <c r="ADU117" s="34"/>
      <c r="ADV117" s="34"/>
      <c r="ADW117" s="34"/>
      <c r="ADX117" s="34"/>
      <c r="ADY117" s="34"/>
      <c r="ADZ117" s="34"/>
      <c r="AEA117" s="34"/>
      <c r="AEB117" s="34"/>
      <c r="AEC117" s="34"/>
      <c r="AED117" s="34"/>
      <c r="AEE117" s="34"/>
      <c r="AEF117" s="34"/>
      <c r="AEG117" s="34"/>
      <c r="AEH117" s="34"/>
      <c r="AEI117" s="34"/>
      <c r="AEJ117" s="34"/>
      <c r="AEK117" s="34"/>
      <c r="AEL117" s="34"/>
      <c r="AEM117" s="34"/>
      <c r="AEN117" s="34"/>
      <c r="AEO117" s="34"/>
      <c r="AEP117" s="34"/>
      <c r="AEQ117" s="34"/>
      <c r="AER117" s="34"/>
      <c r="AES117" s="34"/>
      <c r="AET117" s="34"/>
      <c r="AEU117" s="34"/>
      <c r="AEV117" s="34"/>
      <c r="AEW117" s="34"/>
      <c r="AEX117" s="34"/>
      <c r="AEY117" s="34"/>
      <c r="AEZ117" s="34"/>
      <c r="AFA117" s="34"/>
      <c r="AFB117" s="34"/>
      <c r="AFC117" s="34"/>
      <c r="AFD117" s="34"/>
      <c r="AFE117" s="34"/>
      <c r="AFF117" s="34"/>
      <c r="AFG117" s="34"/>
      <c r="AFH117" s="34"/>
      <c r="AFI117" s="34"/>
      <c r="AFJ117" s="34"/>
      <c r="AFK117" s="34"/>
      <c r="AFL117" s="34"/>
      <c r="AFM117" s="34"/>
      <c r="AFN117" s="34"/>
      <c r="AFO117" s="34"/>
      <c r="AFP117" s="34"/>
      <c r="AFQ117" s="34"/>
      <c r="AFR117" s="34"/>
      <c r="AFS117" s="34"/>
      <c r="AFT117" s="34"/>
      <c r="AFU117" s="34"/>
      <c r="AFV117" s="34"/>
      <c r="AFW117" s="34"/>
      <c r="AFX117" s="34"/>
      <c r="AFY117" s="34"/>
      <c r="AFZ117" s="34"/>
      <c r="AGA117" s="34"/>
      <c r="AGB117" s="34"/>
      <c r="AGC117" s="34"/>
      <c r="AGD117" s="34"/>
      <c r="AGE117" s="34"/>
      <c r="AGF117" s="34"/>
      <c r="AGG117" s="34"/>
      <c r="AGH117" s="34"/>
      <c r="AGI117" s="34"/>
      <c r="AGJ117" s="34"/>
      <c r="AGK117" s="34"/>
      <c r="AGL117" s="34"/>
      <c r="AGM117" s="34"/>
      <c r="AGN117" s="34"/>
      <c r="AGO117" s="34"/>
      <c r="AGP117" s="34"/>
      <c r="AGQ117" s="34"/>
      <c r="AGR117" s="34"/>
      <c r="AGS117" s="34"/>
      <c r="AGT117" s="34"/>
      <c r="AGU117" s="34"/>
      <c r="AGV117" s="34"/>
      <c r="AGW117" s="34"/>
      <c r="AGX117" s="34"/>
      <c r="AGY117" s="34"/>
      <c r="AGZ117" s="34"/>
      <c r="AHA117" s="34"/>
      <c r="AHB117" s="34"/>
      <c r="AHC117" s="34"/>
      <c r="AHD117" s="34"/>
      <c r="AHE117" s="34"/>
      <c r="AHF117" s="34"/>
      <c r="AHG117" s="34"/>
      <c r="AHH117" s="34"/>
      <c r="AHI117" s="34"/>
      <c r="AHJ117" s="34"/>
      <c r="AHK117" s="34"/>
      <c r="AHL117" s="34"/>
      <c r="AHM117" s="34"/>
      <c r="AHN117" s="34"/>
      <c r="AHO117" s="34"/>
      <c r="AHP117" s="34"/>
      <c r="AHQ117" s="34"/>
      <c r="AHR117" s="34"/>
      <c r="AHS117" s="34"/>
      <c r="AHT117" s="34"/>
      <c r="AHU117" s="34"/>
      <c r="AHV117" s="34"/>
      <c r="AHW117" s="34"/>
      <c r="AHX117" s="34"/>
      <c r="AHY117" s="34"/>
      <c r="AHZ117" s="34"/>
      <c r="AIA117" s="34"/>
      <c r="AIB117" s="34"/>
      <c r="AIC117" s="34"/>
      <c r="AID117" s="34"/>
      <c r="AIE117" s="34"/>
      <c r="AIF117" s="34"/>
      <c r="AIG117" s="34"/>
      <c r="AIH117" s="34"/>
      <c r="AII117" s="34"/>
      <c r="AIJ117" s="34"/>
      <c r="AIK117" s="34"/>
      <c r="AIL117" s="34"/>
      <c r="AIM117" s="34"/>
      <c r="AIN117" s="34"/>
      <c r="AIO117" s="34"/>
      <c r="AIP117" s="34"/>
      <c r="AIQ117" s="34"/>
      <c r="AIR117" s="34"/>
      <c r="AIS117" s="34"/>
      <c r="AIT117" s="34"/>
      <c r="AIU117" s="34"/>
      <c r="AIV117" s="34"/>
      <c r="AIW117" s="34"/>
      <c r="AIX117" s="34"/>
      <c r="AIY117" s="34"/>
      <c r="AIZ117" s="34"/>
      <c r="AJA117" s="34"/>
      <c r="AJB117" s="34"/>
      <c r="AJC117" s="34"/>
      <c r="AJD117" s="34"/>
      <c r="AJE117" s="34"/>
      <c r="AJF117" s="34"/>
      <c r="AJG117" s="34"/>
      <c r="AJH117" s="34"/>
      <c r="AJI117" s="34"/>
      <c r="AJJ117" s="34"/>
      <c r="AJK117" s="34"/>
      <c r="AJL117" s="34"/>
      <c r="AJM117" s="34"/>
      <c r="AJN117" s="34"/>
      <c r="AJO117" s="34"/>
      <c r="AJP117" s="34"/>
      <c r="AJQ117" s="34"/>
      <c r="AJR117" s="34"/>
      <c r="AJS117" s="34"/>
      <c r="AJT117" s="34"/>
      <c r="AJU117" s="34"/>
      <c r="AJV117" s="34"/>
      <c r="AJW117" s="34"/>
      <c r="AJX117" s="34"/>
      <c r="AJY117" s="34"/>
      <c r="AJZ117" s="34"/>
      <c r="AKA117" s="34"/>
      <c r="AKB117" s="34"/>
      <c r="AKC117" s="34"/>
      <c r="AKD117" s="34"/>
      <c r="AKE117" s="34"/>
      <c r="AKF117" s="34"/>
      <c r="AKG117" s="34"/>
      <c r="AKH117" s="34"/>
      <c r="AKI117" s="34"/>
      <c r="AKJ117" s="34"/>
      <c r="AKK117" s="34"/>
      <c r="AKL117" s="34"/>
      <c r="AKM117" s="34"/>
      <c r="AKN117" s="34"/>
      <c r="AKO117" s="34"/>
      <c r="AKP117" s="34"/>
      <c r="AKQ117" s="34"/>
      <c r="AKR117" s="34"/>
      <c r="AKS117" s="34"/>
      <c r="AKT117" s="34"/>
      <c r="AKU117" s="34"/>
      <c r="AKV117" s="34"/>
      <c r="AKW117" s="34"/>
      <c r="AKX117" s="34"/>
      <c r="AKY117" s="34"/>
      <c r="AKZ117" s="34"/>
      <c r="ALA117" s="34"/>
      <c r="ALB117" s="34"/>
      <c r="ALC117" s="34"/>
      <c r="ALD117" s="34"/>
      <c r="ALE117" s="34"/>
      <c r="ALF117" s="34"/>
      <c r="ALG117" s="34"/>
      <c r="ALH117" s="34"/>
      <c r="ALI117" s="34"/>
      <c r="ALJ117" s="34"/>
      <c r="ALK117" s="34"/>
      <c r="ALL117" s="34"/>
      <c r="ALM117" s="34"/>
      <c r="ALN117" s="34"/>
      <c r="ALO117" s="34"/>
      <c r="ALP117" s="34"/>
      <c r="ALQ117" s="34"/>
      <c r="ALR117" s="34"/>
      <c r="ALS117" s="34"/>
      <c r="ALT117" s="34"/>
      <c r="ALU117" s="34"/>
      <c r="ALV117" s="34"/>
      <c r="ALW117" s="34"/>
      <c r="ALX117" s="34"/>
      <c r="ALY117" s="34"/>
      <c r="ALZ117" s="34"/>
      <c r="AMA117" s="34"/>
      <c r="AMB117" s="34"/>
      <c r="AMC117" s="34"/>
      <c r="AMD117" s="34"/>
      <c r="AME117" s="34"/>
      <c r="AMF117" s="34"/>
      <c r="AMG117" s="34"/>
      <c r="AMH117" s="34"/>
      <c r="AMI117" s="34"/>
      <c r="AMJ117" s="34"/>
      <c r="AMK117" s="34"/>
    </row>
    <row r="118" spans="1:1025" x14ac:dyDescent="0.25">
      <c r="A118" s="34"/>
      <c r="B118" s="16"/>
      <c r="C118" s="19"/>
      <c r="D118" s="19"/>
      <c r="E118" s="24">
        <f>E117-D127</f>
        <v>0</v>
      </c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  <c r="DH118" s="34"/>
      <c r="DI118" s="34"/>
      <c r="DJ118" s="34"/>
      <c r="DK118" s="34"/>
      <c r="DL118" s="34"/>
      <c r="DM118" s="34"/>
      <c r="DN118" s="34"/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4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4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4"/>
      <c r="GS118" s="34"/>
      <c r="GT118" s="34"/>
      <c r="GU118" s="34"/>
      <c r="GV118" s="34"/>
      <c r="GW118" s="34"/>
      <c r="GX118" s="34"/>
      <c r="GY118" s="34"/>
      <c r="GZ118" s="34"/>
      <c r="HA118" s="34"/>
      <c r="HB118" s="34"/>
      <c r="HC118" s="34"/>
      <c r="HD118" s="34"/>
      <c r="HE118" s="34"/>
      <c r="HF118" s="34"/>
      <c r="HG118" s="34"/>
      <c r="HH118" s="34"/>
      <c r="HI118" s="34"/>
      <c r="HJ118" s="34"/>
      <c r="HK118" s="34"/>
      <c r="HL118" s="34"/>
      <c r="HM118" s="34"/>
      <c r="HN118" s="34"/>
      <c r="HO118" s="34"/>
      <c r="HP118" s="34"/>
      <c r="HQ118" s="34"/>
      <c r="HR118" s="34"/>
      <c r="HS118" s="34"/>
      <c r="HT118" s="34"/>
      <c r="HU118" s="34"/>
      <c r="HV118" s="34"/>
      <c r="HW118" s="34"/>
      <c r="HX118" s="34"/>
      <c r="HY118" s="34"/>
      <c r="HZ118" s="34"/>
      <c r="IA118" s="34"/>
      <c r="IB118" s="34"/>
      <c r="IC118" s="34"/>
      <c r="ID118" s="34"/>
      <c r="IE118" s="34"/>
      <c r="IF118" s="34"/>
      <c r="IG118" s="34"/>
      <c r="IH118" s="34"/>
      <c r="II118" s="34"/>
      <c r="IJ118" s="34"/>
      <c r="IK118" s="34"/>
      <c r="IL118" s="34"/>
      <c r="IM118" s="34"/>
      <c r="IN118" s="34"/>
      <c r="IO118" s="34"/>
      <c r="IP118" s="34"/>
      <c r="IQ118" s="34"/>
      <c r="IR118" s="34"/>
      <c r="IS118" s="34"/>
      <c r="IT118" s="34"/>
      <c r="IU118" s="34"/>
      <c r="IV118" s="34"/>
      <c r="IW118" s="34"/>
      <c r="IX118" s="34"/>
      <c r="IY118" s="34"/>
      <c r="IZ118" s="34"/>
      <c r="JA118" s="34"/>
      <c r="JB118" s="34"/>
      <c r="JC118" s="34"/>
      <c r="JD118" s="34"/>
      <c r="JE118" s="34"/>
      <c r="JF118" s="34"/>
      <c r="JG118" s="34"/>
      <c r="JH118" s="34"/>
      <c r="JI118" s="34"/>
      <c r="JJ118" s="34"/>
      <c r="JK118" s="34"/>
      <c r="JL118" s="34"/>
      <c r="JM118" s="34"/>
      <c r="JN118" s="34"/>
      <c r="JO118" s="34"/>
      <c r="JP118" s="34"/>
      <c r="JQ118" s="34"/>
      <c r="JR118" s="34"/>
      <c r="JS118" s="34"/>
      <c r="JT118" s="34"/>
      <c r="JU118" s="34"/>
      <c r="JV118" s="34"/>
      <c r="JW118" s="34"/>
      <c r="JX118" s="34"/>
      <c r="JY118" s="34"/>
      <c r="JZ118" s="34"/>
      <c r="KA118" s="34"/>
      <c r="KB118" s="34"/>
      <c r="KC118" s="34"/>
      <c r="KD118" s="34"/>
      <c r="KE118" s="34"/>
      <c r="KF118" s="34"/>
      <c r="KG118" s="34"/>
      <c r="KH118" s="34"/>
      <c r="KI118" s="34"/>
      <c r="KJ118" s="34"/>
      <c r="KK118" s="34"/>
      <c r="KL118" s="34"/>
      <c r="KM118" s="34"/>
      <c r="KN118" s="34"/>
      <c r="KO118" s="34"/>
      <c r="KP118" s="34"/>
      <c r="KQ118" s="34"/>
      <c r="KR118" s="34"/>
      <c r="KS118" s="34"/>
      <c r="KT118" s="34"/>
      <c r="KU118" s="34"/>
      <c r="KV118" s="34"/>
      <c r="KW118" s="34"/>
      <c r="KX118" s="34"/>
      <c r="KY118" s="34"/>
      <c r="KZ118" s="34"/>
      <c r="LA118" s="34"/>
      <c r="LB118" s="34"/>
      <c r="LC118" s="34"/>
      <c r="LD118" s="34"/>
      <c r="LE118" s="34"/>
      <c r="LF118" s="34"/>
      <c r="LG118" s="34"/>
      <c r="LH118" s="34"/>
      <c r="LI118" s="34"/>
      <c r="LJ118" s="34"/>
      <c r="LK118" s="34"/>
      <c r="LL118" s="34"/>
      <c r="LM118" s="34"/>
      <c r="LN118" s="34"/>
      <c r="LO118" s="34"/>
      <c r="LP118" s="34"/>
      <c r="LQ118" s="34"/>
      <c r="LR118" s="34"/>
      <c r="LS118" s="34"/>
      <c r="LT118" s="34"/>
      <c r="LU118" s="34"/>
      <c r="LV118" s="34"/>
      <c r="LW118" s="34"/>
      <c r="LX118" s="34"/>
      <c r="LY118" s="34"/>
      <c r="LZ118" s="34"/>
      <c r="MA118" s="34"/>
      <c r="MB118" s="34"/>
      <c r="MC118" s="34"/>
      <c r="MD118" s="34"/>
      <c r="ME118" s="34"/>
      <c r="MF118" s="34"/>
      <c r="MG118" s="34"/>
      <c r="MH118" s="34"/>
      <c r="MI118" s="34"/>
      <c r="MJ118" s="34"/>
      <c r="MK118" s="34"/>
      <c r="ML118" s="34"/>
      <c r="MM118" s="34"/>
      <c r="MN118" s="34"/>
      <c r="MO118" s="34"/>
      <c r="MP118" s="34"/>
      <c r="MQ118" s="34"/>
      <c r="MR118" s="34"/>
      <c r="MS118" s="34"/>
      <c r="MT118" s="34"/>
      <c r="MU118" s="34"/>
      <c r="MV118" s="34"/>
      <c r="MW118" s="34"/>
      <c r="MX118" s="34"/>
      <c r="MY118" s="34"/>
      <c r="MZ118" s="34"/>
      <c r="NA118" s="34"/>
      <c r="NB118" s="34"/>
      <c r="NC118" s="34"/>
      <c r="ND118" s="34"/>
      <c r="NE118" s="34"/>
      <c r="NF118" s="34"/>
      <c r="NG118" s="34"/>
      <c r="NH118" s="34"/>
      <c r="NI118" s="34"/>
      <c r="NJ118" s="34"/>
      <c r="NK118" s="34"/>
      <c r="NL118" s="34"/>
      <c r="NM118" s="34"/>
      <c r="NN118" s="34"/>
      <c r="NO118" s="34"/>
      <c r="NP118" s="34"/>
      <c r="NQ118" s="34"/>
      <c r="NR118" s="34"/>
      <c r="NS118" s="34"/>
      <c r="NT118" s="34"/>
      <c r="NU118" s="34"/>
      <c r="NV118" s="34"/>
      <c r="NW118" s="34"/>
      <c r="NX118" s="34"/>
      <c r="NY118" s="34"/>
      <c r="NZ118" s="34"/>
      <c r="OA118" s="34"/>
      <c r="OB118" s="34"/>
      <c r="OC118" s="34"/>
      <c r="OD118" s="34"/>
      <c r="OE118" s="34"/>
      <c r="OF118" s="34"/>
      <c r="OG118" s="34"/>
      <c r="OH118" s="34"/>
      <c r="OI118" s="34"/>
      <c r="OJ118" s="34"/>
      <c r="OK118" s="34"/>
      <c r="OL118" s="34"/>
      <c r="OM118" s="34"/>
      <c r="ON118" s="34"/>
      <c r="OO118" s="34"/>
      <c r="OP118" s="34"/>
      <c r="OQ118" s="34"/>
      <c r="OR118" s="34"/>
      <c r="OS118" s="34"/>
      <c r="OT118" s="34"/>
      <c r="OU118" s="34"/>
      <c r="OV118" s="34"/>
      <c r="OW118" s="34"/>
      <c r="OX118" s="34"/>
      <c r="OY118" s="34"/>
      <c r="OZ118" s="34"/>
      <c r="PA118" s="34"/>
      <c r="PB118" s="34"/>
      <c r="PC118" s="34"/>
      <c r="PD118" s="34"/>
      <c r="PE118" s="34"/>
      <c r="PF118" s="34"/>
      <c r="PG118" s="34"/>
      <c r="PH118" s="34"/>
      <c r="PI118" s="34"/>
      <c r="PJ118" s="34"/>
      <c r="PK118" s="34"/>
      <c r="PL118" s="34"/>
      <c r="PM118" s="34"/>
      <c r="PN118" s="34"/>
      <c r="PO118" s="34"/>
      <c r="PP118" s="34"/>
      <c r="PQ118" s="34"/>
      <c r="PR118" s="34"/>
      <c r="PS118" s="34"/>
      <c r="PT118" s="34"/>
      <c r="PU118" s="34"/>
      <c r="PV118" s="34"/>
      <c r="PW118" s="34"/>
      <c r="PX118" s="34"/>
      <c r="PY118" s="34"/>
      <c r="PZ118" s="34"/>
      <c r="QA118" s="34"/>
      <c r="QB118" s="34"/>
      <c r="QC118" s="34"/>
      <c r="QD118" s="34"/>
      <c r="QE118" s="34"/>
      <c r="QF118" s="34"/>
      <c r="QG118" s="34"/>
      <c r="QH118" s="34"/>
      <c r="QI118" s="34"/>
      <c r="QJ118" s="34"/>
      <c r="QK118" s="34"/>
      <c r="QL118" s="34"/>
      <c r="QM118" s="34"/>
      <c r="QN118" s="34"/>
      <c r="QO118" s="34"/>
      <c r="QP118" s="34"/>
      <c r="QQ118" s="34"/>
      <c r="QR118" s="34"/>
      <c r="QS118" s="34"/>
      <c r="QT118" s="34"/>
      <c r="QU118" s="34"/>
      <c r="QV118" s="34"/>
      <c r="QW118" s="34"/>
      <c r="QX118" s="34"/>
      <c r="QY118" s="34"/>
      <c r="QZ118" s="34"/>
      <c r="RA118" s="34"/>
      <c r="RB118" s="34"/>
      <c r="RC118" s="34"/>
      <c r="RD118" s="34"/>
      <c r="RE118" s="34"/>
      <c r="RF118" s="34"/>
      <c r="RG118" s="34"/>
      <c r="RH118" s="34"/>
      <c r="RI118" s="34"/>
      <c r="RJ118" s="34"/>
      <c r="RK118" s="34"/>
      <c r="RL118" s="34"/>
      <c r="RM118" s="34"/>
      <c r="RN118" s="34"/>
      <c r="RO118" s="34"/>
      <c r="RP118" s="34"/>
      <c r="RQ118" s="34"/>
      <c r="RR118" s="34"/>
      <c r="RS118" s="34"/>
      <c r="RT118" s="34"/>
      <c r="RU118" s="34"/>
      <c r="RV118" s="34"/>
      <c r="RW118" s="34"/>
      <c r="RX118" s="34"/>
      <c r="RY118" s="34"/>
      <c r="RZ118" s="34"/>
      <c r="SA118" s="34"/>
      <c r="SB118" s="34"/>
      <c r="SC118" s="34"/>
      <c r="SD118" s="34"/>
      <c r="SE118" s="34"/>
      <c r="SF118" s="34"/>
      <c r="SG118" s="34"/>
      <c r="SH118" s="34"/>
      <c r="SI118" s="34"/>
      <c r="SJ118" s="34"/>
      <c r="SK118" s="34"/>
      <c r="SL118" s="34"/>
      <c r="SM118" s="34"/>
      <c r="SN118" s="34"/>
      <c r="SO118" s="34"/>
      <c r="SP118" s="34"/>
      <c r="SQ118" s="34"/>
      <c r="SR118" s="34"/>
      <c r="SS118" s="34"/>
      <c r="ST118" s="34"/>
      <c r="SU118" s="34"/>
      <c r="SV118" s="34"/>
      <c r="SW118" s="34"/>
      <c r="SX118" s="34"/>
      <c r="SY118" s="34"/>
      <c r="SZ118" s="34"/>
      <c r="TA118" s="34"/>
      <c r="TB118" s="34"/>
      <c r="TC118" s="34"/>
      <c r="TD118" s="34"/>
      <c r="TE118" s="34"/>
      <c r="TF118" s="34"/>
      <c r="TG118" s="34"/>
      <c r="TH118" s="34"/>
      <c r="TI118" s="34"/>
      <c r="TJ118" s="34"/>
      <c r="TK118" s="34"/>
      <c r="TL118" s="34"/>
      <c r="TM118" s="34"/>
      <c r="TN118" s="34"/>
      <c r="TO118" s="34"/>
      <c r="TP118" s="34"/>
      <c r="TQ118" s="34"/>
      <c r="TR118" s="34"/>
      <c r="TS118" s="34"/>
      <c r="TT118" s="34"/>
      <c r="TU118" s="34"/>
      <c r="TV118" s="34"/>
      <c r="TW118" s="34"/>
      <c r="TX118" s="34"/>
      <c r="TY118" s="34"/>
      <c r="TZ118" s="34"/>
      <c r="UA118" s="34"/>
      <c r="UB118" s="34"/>
      <c r="UC118" s="34"/>
      <c r="UD118" s="34"/>
      <c r="UE118" s="34"/>
      <c r="UF118" s="34"/>
      <c r="UG118" s="34"/>
      <c r="UH118" s="34"/>
      <c r="UI118" s="34"/>
      <c r="UJ118" s="34"/>
      <c r="UK118" s="34"/>
      <c r="UL118" s="34"/>
      <c r="UM118" s="34"/>
      <c r="UN118" s="34"/>
      <c r="UO118" s="34"/>
      <c r="UP118" s="34"/>
      <c r="UQ118" s="34"/>
      <c r="UR118" s="34"/>
      <c r="US118" s="34"/>
      <c r="UT118" s="34"/>
      <c r="UU118" s="34"/>
      <c r="UV118" s="34"/>
      <c r="UW118" s="34"/>
      <c r="UX118" s="34"/>
      <c r="UY118" s="34"/>
      <c r="UZ118" s="34"/>
      <c r="VA118" s="34"/>
      <c r="VB118" s="34"/>
      <c r="VC118" s="34"/>
      <c r="VD118" s="34"/>
      <c r="VE118" s="34"/>
      <c r="VF118" s="34"/>
      <c r="VG118" s="34"/>
      <c r="VH118" s="34"/>
      <c r="VI118" s="34"/>
      <c r="VJ118" s="34"/>
      <c r="VK118" s="34"/>
      <c r="VL118" s="34"/>
      <c r="VM118" s="34"/>
      <c r="VN118" s="34"/>
      <c r="VO118" s="34"/>
      <c r="VP118" s="34"/>
      <c r="VQ118" s="34"/>
      <c r="VR118" s="34"/>
      <c r="VS118" s="34"/>
      <c r="VT118" s="34"/>
      <c r="VU118" s="34"/>
      <c r="VV118" s="34"/>
      <c r="VW118" s="34"/>
      <c r="VX118" s="34"/>
      <c r="VY118" s="34"/>
      <c r="VZ118" s="34"/>
      <c r="WA118" s="34"/>
      <c r="WB118" s="34"/>
      <c r="WC118" s="34"/>
      <c r="WD118" s="34"/>
      <c r="WE118" s="34"/>
      <c r="WF118" s="34"/>
      <c r="WG118" s="34"/>
      <c r="WH118" s="34"/>
      <c r="WI118" s="34"/>
      <c r="WJ118" s="34"/>
      <c r="WK118" s="34"/>
      <c r="WL118" s="34"/>
      <c r="WM118" s="34"/>
      <c r="WN118" s="34"/>
      <c r="WO118" s="34"/>
      <c r="WP118" s="34"/>
      <c r="WQ118" s="34"/>
      <c r="WR118" s="34"/>
      <c r="WS118" s="34"/>
      <c r="WT118" s="34"/>
      <c r="WU118" s="34"/>
      <c r="WV118" s="34"/>
      <c r="WW118" s="34"/>
      <c r="WX118" s="34"/>
      <c r="WY118" s="34"/>
      <c r="WZ118" s="34"/>
      <c r="XA118" s="34"/>
      <c r="XB118" s="34"/>
      <c r="XC118" s="34"/>
      <c r="XD118" s="34"/>
      <c r="XE118" s="34"/>
      <c r="XF118" s="34"/>
      <c r="XG118" s="34"/>
      <c r="XH118" s="34"/>
      <c r="XI118" s="34"/>
      <c r="XJ118" s="34"/>
      <c r="XK118" s="34"/>
      <c r="XL118" s="34"/>
      <c r="XM118" s="34"/>
      <c r="XN118" s="34"/>
      <c r="XO118" s="34"/>
      <c r="XP118" s="34"/>
      <c r="XQ118" s="34"/>
      <c r="XR118" s="34"/>
      <c r="XS118" s="34"/>
      <c r="XT118" s="34"/>
      <c r="XU118" s="34"/>
      <c r="XV118" s="34"/>
      <c r="XW118" s="34"/>
      <c r="XX118" s="34"/>
      <c r="XY118" s="34"/>
      <c r="XZ118" s="34"/>
      <c r="YA118" s="34"/>
      <c r="YB118" s="34"/>
      <c r="YC118" s="34"/>
      <c r="YD118" s="34"/>
      <c r="YE118" s="34"/>
      <c r="YF118" s="34"/>
      <c r="YG118" s="34"/>
      <c r="YH118" s="34"/>
      <c r="YI118" s="34"/>
      <c r="YJ118" s="34"/>
      <c r="YK118" s="34"/>
      <c r="YL118" s="34"/>
      <c r="YM118" s="34"/>
      <c r="YN118" s="34"/>
      <c r="YO118" s="34"/>
      <c r="YP118" s="34"/>
      <c r="YQ118" s="34"/>
      <c r="YR118" s="34"/>
      <c r="YS118" s="34"/>
      <c r="YT118" s="34"/>
      <c r="YU118" s="34"/>
      <c r="YV118" s="34"/>
      <c r="YW118" s="34"/>
      <c r="YX118" s="34"/>
      <c r="YY118" s="34"/>
      <c r="YZ118" s="34"/>
      <c r="ZA118" s="34"/>
      <c r="ZB118" s="34"/>
      <c r="ZC118" s="34"/>
      <c r="ZD118" s="34"/>
      <c r="ZE118" s="34"/>
      <c r="ZF118" s="34"/>
      <c r="ZG118" s="34"/>
      <c r="ZH118" s="34"/>
      <c r="ZI118" s="34"/>
      <c r="ZJ118" s="34"/>
      <c r="ZK118" s="34"/>
      <c r="ZL118" s="34"/>
      <c r="ZM118" s="34"/>
      <c r="ZN118" s="34"/>
      <c r="ZO118" s="34"/>
      <c r="ZP118" s="34"/>
      <c r="ZQ118" s="34"/>
      <c r="ZR118" s="34"/>
      <c r="ZS118" s="34"/>
      <c r="ZT118" s="34"/>
      <c r="ZU118" s="34"/>
      <c r="ZV118" s="34"/>
      <c r="ZW118" s="34"/>
      <c r="ZX118" s="34"/>
      <c r="ZY118" s="34"/>
      <c r="ZZ118" s="34"/>
      <c r="AAA118" s="34"/>
      <c r="AAB118" s="34"/>
      <c r="AAC118" s="34"/>
      <c r="AAD118" s="34"/>
      <c r="AAE118" s="34"/>
      <c r="AAF118" s="34"/>
      <c r="AAG118" s="34"/>
      <c r="AAH118" s="34"/>
      <c r="AAI118" s="34"/>
      <c r="AAJ118" s="34"/>
      <c r="AAK118" s="34"/>
      <c r="AAL118" s="34"/>
      <c r="AAM118" s="34"/>
      <c r="AAN118" s="34"/>
      <c r="AAO118" s="34"/>
      <c r="AAP118" s="34"/>
      <c r="AAQ118" s="34"/>
      <c r="AAR118" s="34"/>
      <c r="AAS118" s="34"/>
      <c r="AAT118" s="34"/>
      <c r="AAU118" s="34"/>
      <c r="AAV118" s="34"/>
      <c r="AAW118" s="34"/>
      <c r="AAX118" s="34"/>
      <c r="AAY118" s="34"/>
      <c r="AAZ118" s="34"/>
      <c r="ABA118" s="34"/>
      <c r="ABB118" s="34"/>
      <c r="ABC118" s="34"/>
      <c r="ABD118" s="34"/>
      <c r="ABE118" s="34"/>
      <c r="ABF118" s="34"/>
      <c r="ABG118" s="34"/>
      <c r="ABH118" s="34"/>
      <c r="ABI118" s="34"/>
      <c r="ABJ118" s="34"/>
      <c r="ABK118" s="34"/>
      <c r="ABL118" s="34"/>
      <c r="ABM118" s="34"/>
      <c r="ABN118" s="34"/>
      <c r="ABO118" s="34"/>
      <c r="ABP118" s="34"/>
      <c r="ABQ118" s="34"/>
      <c r="ABR118" s="34"/>
      <c r="ABS118" s="34"/>
      <c r="ABT118" s="34"/>
      <c r="ABU118" s="34"/>
      <c r="ABV118" s="34"/>
      <c r="ABW118" s="34"/>
      <c r="ABX118" s="34"/>
      <c r="ABY118" s="34"/>
      <c r="ABZ118" s="34"/>
      <c r="ACA118" s="34"/>
      <c r="ACB118" s="34"/>
      <c r="ACC118" s="34"/>
      <c r="ACD118" s="34"/>
      <c r="ACE118" s="34"/>
      <c r="ACF118" s="34"/>
      <c r="ACG118" s="34"/>
      <c r="ACH118" s="34"/>
      <c r="ACI118" s="34"/>
      <c r="ACJ118" s="34"/>
      <c r="ACK118" s="34"/>
      <c r="ACL118" s="34"/>
      <c r="ACM118" s="34"/>
      <c r="ACN118" s="34"/>
      <c r="ACO118" s="34"/>
      <c r="ACP118" s="34"/>
      <c r="ACQ118" s="34"/>
      <c r="ACR118" s="34"/>
      <c r="ACS118" s="34"/>
      <c r="ACT118" s="34"/>
      <c r="ACU118" s="34"/>
      <c r="ACV118" s="34"/>
      <c r="ACW118" s="34"/>
      <c r="ACX118" s="34"/>
      <c r="ACY118" s="34"/>
      <c r="ACZ118" s="34"/>
      <c r="ADA118" s="34"/>
      <c r="ADB118" s="34"/>
      <c r="ADC118" s="34"/>
      <c r="ADD118" s="34"/>
      <c r="ADE118" s="34"/>
      <c r="ADF118" s="34"/>
      <c r="ADG118" s="34"/>
      <c r="ADH118" s="34"/>
      <c r="ADI118" s="34"/>
      <c r="ADJ118" s="34"/>
      <c r="ADK118" s="34"/>
      <c r="ADL118" s="34"/>
      <c r="ADM118" s="34"/>
      <c r="ADN118" s="34"/>
      <c r="ADO118" s="34"/>
      <c r="ADP118" s="34"/>
      <c r="ADQ118" s="34"/>
      <c r="ADR118" s="34"/>
      <c r="ADS118" s="34"/>
      <c r="ADT118" s="34"/>
      <c r="ADU118" s="34"/>
      <c r="ADV118" s="34"/>
      <c r="ADW118" s="34"/>
      <c r="ADX118" s="34"/>
      <c r="ADY118" s="34"/>
      <c r="ADZ118" s="34"/>
      <c r="AEA118" s="34"/>
      <c r="AEB118" s="34"/>
      <c r="AEC118" s="34"/>
      <c r="AED118" s="34"/>
      <c r="AEE118" s="34"/>
      <c r="AEF118" s="34"/>
      <c r="AEG118" s="34"/>
      <c r="AEH118" s="34"/>
      <c r="AEI118" s="34"/>
      <c r="AEJ118" s="34"/>
      <c r="AEK118" s="34"/>
      <c r="AEL118" s="34"/>
      <c r="AEM118" s="34"/>
      <c r="AEN118" s="34"/>
      <c r="AEO118" s="34"/>
      <c r="AEP118" s="34"/>
      <c r="AEQ118" s="34"/>
      <c r="AER118" s="34"/>
      <c r="AES118" s="34"/>
      <c r="AET118" s="34"/>
      <c r="AEU118" s="34"/>
      <c r="AEV118" s="34"/>
      <c r="AEW118" s="34"/>
      <c r="AEX118" s="34"/>
      <c r="AEY118" s="34"/>
      <c r="AEZ118" s="34"/>
      <c r="AFA118" s="34"/>
      <c r="AFB118" s="34"/>
      <c r="AFC118" s="34"/>
      <c r="AFD118" s="34"/>
      <c r="AFE118" s="34"/>
      <c r="AFF118" s="34"/>
      <c r="AFG118" s="34"/>
      <c r="AFH118" s="34"/>
      <c r="AFI118" s="34"/>
      <c r="AFJ118" s="34"/>
      <c r="AFK118" s="34"/>
      <c r="AFL118" s="34"/>
      <c r="AFM118" s="34"/>
      <c r="AFN118" s="34"/>
      <c r="AFO118" s="34"/>
      <c r="AFP118" s="34"/>
      <c r="AFQ118" s="34"/>
      <c r="AFR118" s="34"/>
      <c r="AFS118" s="34"/>
      <c r="AFT118" s="34"/>
      <c r="AFU118" s="34"/>
      <c r="AFV118" s="34"/>
      <c r="AFW118" s="34"/>
      <c r="AFX118" s="34"/>
      <c r="AFY118" s="34"/>
      <c r="AFZ118" s="34"/>
      <c r="AGA118" s="34"/>
      <c r="AGB118" s="34"/>
      <c r="AGC118" s="34"/>
      <c r="AGD118" s="34"/>
      <c r="AGE118" s="34"/>
      <c r="AGF118" s="34"/>
      <c r="AGG118" s="34"/>
      <c r="AGH118" s="34"/>
      <c r="AGI118" s="34"/>
      <c r="AGJ118" s="34"/>
      <c r="AGK118" s="34"/>
      <c r="AGL118" s="34"/>
      <c r="AGM118" s="34"/>
      <c r="AGN118" s="34"/>
      <c r="AGO118" s="34"/>
      <c r="AGP118" s="34"/>
      <c r="AGQ118" s="34"/>
      <c r="AGR118" s="34"/>
      <c r="AGS118" s="34"/>
      <c r="AGT118" s="34"/>
      <c r="AGU118" s="34"/>
      <c r="AGV118" s="34"/>
      <c r="AGW118" s="34"/>
      <c r="AGX118" s="34"/>
      <c r="AGY118" s="34"/>
      <c r="AGZ118" s="34"/>
      <c r="AHA118" s="34"/>
      <c r="AHB118" s="34"/>
      <c r="AHC118" s="34"/>
      <c r="AHD118" s="34"/>
      <c r="AHE118" s="34"/>
      <c r="AHF118" s="34"/>
      <c r="AHG118" s="34"/>
      <c r="AHH118" s="34"/>
      <c r="AHI118" s="34"/>
      <c r="AHJ118" s="34"/>
      <c r="AHK118" s="34"/>
      <c r="AHL118" s="34"/>
      <c r="AHM118" s="34"/>
      <c r="AHN118" s="34"/>
      <c r="AHO118" s="34"/>
      <c r="AHP118" s="34"/>
      <c r="AHQ118" s="34"/>
      <c r="AHR118" s="34"/>
      <c r="AHS118" s="34"/>
      <c r="AHT118" s="34"/>
      <c r="AHU118" s="34"/>
      <c r="AHV118" s="34"/>
      <c r="AHW118" s="34"/>
      <c r="AHX118" s="34"/>
      <c r="AHY118" s="34"/>
      <c r="AHZ118" s="34"/>
      <c r="AIA118" s="34"/>
      <c r="AIB118" s="34"/>
      <c r="AIC118" s="34"/>
      <c r="AID118" s="34"/>
      <c r="AIE118" s="34"/>
      <c r="AIF118" s="34"/>
      <c r="AIG118" s="34"/>
      <c r="AIH118" s="34"/>
      <c r="AII118" s="34"/>
      <c r="AIJ118" s="34"/>
      <c r="AIK118" s="34"/>
      <c r="AIL118" s="34"/>
      <c r="AIM118" s="34"/>
      <c r="AIN118" s="34"/>
      <c r="AIO118" s="34"/>
      <c r="AIP118" s="34"/>
      <c r="AIQ118" s="34"/>
      <c r="AIR118" s="34"/>
      <c r="AIS118" s="34"/>
      <c r="AIT118" s="34"/>
      <c r="AIU118" s="34"/>
      <c r="AIV118" s="34"/>
      <c r="AIW118" s="34"/>
      <c r="AIX118" s="34"/>
      <c r="AIY118" s="34"/>
      <c r="AIZ118" s="34"/>
      <c r="AJA118" s="34"/>
      <c r="AJB118" s="34"/>
      <c r="AJC118" s="34"/>
      <c r="AJD118" s="34"/>
      <c r="AJE118" s="34"/>
      <c r="AJF118" s="34"/>
      <c r="AJG118" s="34"/>
      <c r="AJH118" s="34"/>
      <c r="AJI118" s="34"/>
      <c r="AJJ118" s="34"/>
      <c r="AJK118" s="34"/>
      <c r="AJL118" s="34"/>
      <c r="AJM118" s="34"/>
      <c r="AJN118" s="34"/>
      <c r="AJO118" s="34"/>
      <c r="AJP118" s="34"/>
      <c r="AJQ118" s="34"/>
      <c r="AJR118" s="34"/>
      <c r="AJS118" s="34"/>
      <c r="AJT118" s="34"/>
      <c r="AJU118" s="34"/>
      <c r="AJV118" s="34"/>
      <c r="AJW118" s="34"/>
      <c r="AJX118" s="34"/>
      <c r="AJY118" s="34"/>
      <c r="AJZ118" s="34"/>
      <c r="AKA118" s="34"/>
      <c r="AKB118" s="34"/>
      <c r="AKC118" s="34"/>
      <c r="AKD118" s="34"/>
      <c r="AKE118" s="34"/>
      <c r="AKF118" s="34"/>
      <c r="AKG118" s="34"/>
      <c r="AKH118" s="34"/>
      <c r="AKI118" s="34"/>
      <c r="AKJ118" s="34"/>
      <c r="AKK118" s="34"/>
      <c r="AKL118" s="34"/>
      <c r="AKM118" s="34"/>
      <c r="AKN118" s="34"/>
      <c r="AKO118" s="34"/>
      <c r="AKP118" s="34"/>
      <c r="AKQ118" s="34"/>
      <c r="AKR118" s="34"/>
      <c r="AKS118" s="34"/>
      <c r="AKT118" s="34"/>
      <c r="AKU118" s="34"/>
      <c r="AKV118" s="34"/>
      <c r="AKW118" s="34"/>
      <c r="AKX118" s="34"/>
      <c r="AKY118" s="34"/>
      <c r="AKZ118" s="34"/>
      <c r="ALA118" s="34"/>
      <c r="ALB118" s="34"/>
      <c r="ALC118" s="34"/>
      <c r="ALD118" s="34"/>
      <c r="ALE118" s="34"/>
      <c r="ALF118" s="34"/>
      <c r="ALG118" s="34"/>
      <c r="ALH118" s="34"/>
      <c r="ALI118" s="34"/>
      <c r="ALJ118" s="34"/>
      <c r="ALK118" s="34"/>
      <c r="ALL118" s="34"/>
      <c r="ALM118" s="34"/>
      <c r="ALN118" s="34"/>
      <c r="ALO118" s="34"/>
      <c r="ALP118" s="34"/>
      <c r="ALQ118" s="34"/>
      <c r="ALR118" s="34"/>
      <c r="ALS118" s="34"/>
      <c r="ALT118" s="34"/>
      <c r="ALU118" s="34"/>
      <c r="ALV118" s="34"/>
      <c r="ALW118" s="34"/>
      <c r="ALX118" s="34"/>
      <c r="ALY118" s="34"/>
      <c r="ALZ118" s="34"/>
      <c r="AMA118" s="34"/>
      <c r="AMB118" s="34"/>
      <c r="AMC118" s="34"/>
      <c r="AMD118" s="34"/>
      <c r="AME118" s="34"/>
      <c r="AMF118" s="34"/>
      <c r="AMG118" s="34"/>
      <c r="AMH118" s="34"/>
      <c r="AMI118" s="34"/>
      <c r="AMJ118" s="34"/>
      <c r="AMK118" s="34"/>
    </row>
    <row r="119" spans="1:1025" x14ac:dyDescent="0.25">
      <c r="A119" s="34"/>
      <c r="B119" s="16"/>
      <c r="C119" s="30"/>
      <c r="D119" s="32"/>
      <c r="E119" s="21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4"/>
      <c r="DI119" s="34"/>
      <c r="DJ119" s="34"/>
      <c r="DK119" s="34"/>
      <c r="DL119" s="34"/>
      <c r="DM119" s="34"/>
      <c r="DN119" s="34"/>
      <c r="DO119" s="34"/>
      <c r="DP119" s="34"/>
      <c r="DQ119" s="34"/>
      <c r="DR119" s="34"/>
      <c r="DS119" s="34"/>
      <c r="DT119" s="34"/>
      <c r="DU119" s="34"/>
      <c r="DV119" s="34"/>
      <c r="DW119" s="34"/>
      <c r="DX119" s="34"/>
      <c r="DY119" s="34"/>
      <c r="DZ119" s="34"/>
      <c r="EA119" s="34"/>
      <c r="EB119" s="34"/>
      <c r="EC119" s="34"/>
      <c r="ED119" s="34"/>
      <c r="EE119" s="34"/>
      <c r="EF119" s="34"/>
      <c r="EG119" s="34"/>
      <c r="EH119" s="34"/>
      <c r="EI119" s="34"/>
      <c r="EJ119" s="34"/>
      <c r="EK119" s="34"/>
      <c r="EL119" s="34"/>
      <c r="EM119" s="34"/>
      <c r="EN119" s="34"/>
      <c r="EO119" s="34"/>
      <c r="EP119" s="34"/>
      <c r="EQ119" s="34"/>
      <c r="ER119" s="34"/>
      <c r="ES119" s="34"/>
      <c r="ET119" s="34"/>
      <c r="EU119" s="34"/>
      <c r="EV119" s="34"/>
      <c r="EW119" s="34"/>
      <c r="EX119" s="34"/>
      <c r="EY119" s="34"/>
      <c r="EZ119" s="34"/>
      <c r="FA119" s="34"/>
      <c r="FB119" s="34"/>
      <c r="FC119" s="34"/>
      <c r="FD119" s="34"/>
      <c r="FE119" s="34"/>
      <c r="FF119" s="34"/>
      <c r="FG119" s="34"/>
      <c r="FH119" s="34"/>
      <c r="FI119" s="34"/>
      <c r="FJ119" s="34"/>
      <c r="FK119" s="34"/>
      <c r="FL119" s="34"/>
      <c r="FM119" s="34"/>
      <c r="FN119" s="34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4"/>
      <c r="GA119" s="34"/>
      <c r="GB119" s="34"/>
      <c r="GC119" s="34"/>
      <c r="GD119" s="34"/>
      <c r="GE119" s="34"/>
      <c r="GF119" s="34"/>
      <c r="GG119" s="34"/>
      <c r="GH119" s="34"/>
      <c r="GI119" s="34"/>
      <c r="GJ119" s="34"/>
      <c r="GK119" s="34"/>
      <c r="GL119" s="34"/>
      <c r="GM119" s="34"/>
      <c r="GN119" s="34"/>
      <c r="GO119" s="34"/>
      <c r="GP119" s="34"/>
      <c r="GQ119" s="34"/>
      <c r="GR119" s="34"/>
      <c r="GS119" s="34"/>
      <c r="GT119" s="34"/>
      <c r="GU119" s="34"/>
      <c r="GV119" s="34"/>
      <c r="GW119" s="34"/>
      <c r="GX119" s="34"/>
      <c r="GY119" s="34"/>
      <c r="GZ119" s="34"/>
      <c r="HA119" s="34"/>
      <c r="HB119" s="34"/>
      <c r="HC119" s="34"/>
      <c r="HD119" s="34"/>
      <c r="HE119" s="34"/>
      <c r="HF119" s="34"/>
      <c r="HG119" s="34"/>
      <c r="HH119" s="34"/>
      <c r="HI119" s="34"/>
      <c r="HJ119" s="34"/>
      <c r="HK119" s="34"/>
      <c r="HL119" s="34"/>
      <c r="HM119" s="34"/>
      <c r="HN119" s="34"/>
      <c r="HO119" s="34"/>
      <c r="HP119" s="34"/>
      <c r="HQ119" s="34"/>
      <c r="HR119" s="34"/>
      <c r="HS119" s="34"/>
      <c r="HT119" s="34"/>
      <c r="HU119" s="34"/>
      <c r="HV119" s="34"/>
      <c r="HW119" s="34"/>
      <c r="HX119" s="34"/>
      <c r="HY119" s="34"/>
      <c r="HZ119" s="34"/>
      <c r="IA119" s="34"/>
      <c r="IB119" s="34"/>
      <c r="IC119" s="34"/>
      <c r="ID119" s="34"/>
      <c r="IE119" s="34"/>
      <c r="IF119" s="34"/>
      <c r="IG119" s="34"/>
      <c r="IH119" s="34"/>
      <c r="II119" s="34"/>
      <c r="IJ119" s="34"/>
      <c r="IK119" s="34"/>
      <c r="IL119" s="34"/>
      <c r="IM119" s="34"/>
      <c r="IN119" s="34"/>
      <c r="IO119" s="34"/>
      <c r="IP119" s="34"/>
      <c r="IQ119" s="34"/>
      <c r="IR119" s="34"/>
      <c r="IS119" s="34"/>
      <c r="IT119" s="34"/>
      <c r="IU119" s="34"/>
      <c r="IV119" s="34"/>
      <c r="IW119" s="34"/>
      <c r="IX119" s="34"/>
      <c r="IY119" s="34"/>
      <c r="IZ119" s="34"/>
      <c r="JA119" s="34"/>
      <c r="JB119" s="34"/>
      <c r="JC119" s="34"/>
      <c r="JD119" s="34"/>
      <c r="JE119" s="34"/>
      <c r="JF119" s="34"/>
      <c r="JG119" s="34"/>
      <c r="JH119" s="34"/>
      <c r="JI119" s="34"/>
      <c r="JJ119" s="34"/>
      <c r="JK119" s="34"/>
      <c r="JL119" s="34"/>
      <c r="JM119" s="34"/>
      <c r="JN119" s="34"/>
      <c r="JO119" s="34"/>
      <c r="JP119" s="34"/>
      <c r="JQ119" s="34"/>
      <c r="JR119" s="34"/>
      <c r="JS119" s="34"/>
      <c r="JT119" s="34"/>
      <c r="JU119" s="34"/>
      <c r="JV119" s="34"/>
      <c r="JW119" s="34"/>
      <c r="JX119" s="34"/>
      <c r="JY119" s="34"/>
      <c r="JZ119" s="34"/>
      <c r="KA119" s="34"/>
      <c r="KB119" s="34"/>
      <c r="KC119" s="34"/>
      <c r="KD119" s="34"/>
      <c r="KE119" s="34"/>
      <c r="KF119" s="34"/>
      <c r="KG119" s="34"/>
      <c r="KH119" s="34"/>
      <c r="KI119" s="34"/>
      <c r="KJ119" s="34"/>
      <c r="KK119" s="34"/>
      <c r="KL119" s="34"/>
      <c r="KM119" s="34"/>
      <c r="KN119" s="34"/>
      <c r="KO119" s="34"/>
      <c r="KP119" s="34"/>
      <c r="KQ119" s="34"/>
      <c r="KR119" s="34"/>
      <c r="KS119" s="34"/>
      <c r="KT119" s="34"/>
      <c r="KU119" s="34"/>
      <c r="KV119" s="34"/>
      <c r="KW119" s="34"/>
      <c r="KX119" s="34"/>
      <c r="KY119" s="34"/>
      <c r="KZ119" s="34"/>
      <c r="LA119" s="34"/>
      <c r="LB119" s="34"/>
      <c r="LC119" s="34"/>
      <c r="LD119" s="34"/>
      <c r="LE119" s="34"/>
      <c r="LF119" s="34"/>
      <c r="LG119" s="34"/>
      <c r="LH119" s="34"/>
      <c r="LI119" s="34"/>
      <c r="LJ119" s="34"/>
      <c r="LK119" s="34"/>
      <c r="LL119" s="34"/>
      <c r="LM119" s="34"/>
      <c r="LN119" s="34"/>
      <c r="LO119" s="34"/>
      <c r="LP119" s="34"/>
      <c r="LQ119" s="34"/>
      <c r="LR119" s="34"/>
      <c r="LS119" s="34"/>
      <c r="LT119" s="34"/>
      <c r="LU119" s="34"/>
      <c r="LV119" s="34"/>
      <c r="LW119" s="34"/>
      <c r="LX119" s="34"/>
      <c r="LY119" s="34"/>
      <c r="LZ119" s="34"/>
      <c r="MA119" s="34"/>
      <c r="MB119" s="34"/>
      <c r="MC119" s="34"/>
      <c r="MD119" s="34"/>
      <c r="ME119" s="34"/>
      <c r="MF119" s="34"/>
      <c r="MG119" s="34"/>
      <c r="MH119" s="34"/>
      <c r="MI119" s="34"/>
      <c r="MJ119" s="34"/>
      <c r="MK119" s="34"/>
      <c r="ML119" s="34"/>
      <c r="MM119" s="34"/>
      <c r="MN119" s="34"/>
      <c r="MO119" s="34"/>
      <c r="MP119" s="34"/>
      <c r="MQ119" s="34"/>
      <c r="MR119" s="34"/>
      <c r="MS119" s="34"/>
      <c r="MT119" s="34"/>
      <c r="MU119" s="34"/>
      <c r="MV119" s="34"/>
      <c r="MW119" s="34"/>
      <c r="MX119" s="34"/>
      <c r="MY119" s="34"/>
      <c r="MZ119" s="34"/>
      <c r="NA119" s="34"/>
      <c r="NB119" s="34"/>
      <c r="NC119" s="34"/>
      <c r="ND119" s="34"/>
      <c r="NE119" s="34"/>
      <c r="NF119" s="34"/>
      <c r="NG119" s="34"/>
      <c r="NH119" s="34"/>
      <c r="NI119" s="34"/>
      <c r="NJ119" s="34"/>
      <c r="NK119" s="34"/>
      <c r="NL119" s="34"/>
      <c r="NM119" s="34"/>
      <c r="NN119" s="34"/>
      <c r="NO119" s="34"/>
      <c r="NP119" s="34"/>
      <c r="NQ119" s="34"/>
      <c r="NR119" s="34"/>
      <c r="NS119" s="34"/>
      <c r="NT119" s="34"/>
      <c r="NU119" s="34"/>
      <c r="NV119" s="34"/>
      <c r="NW119" s="34"/>
      <c r="NX119" s="34"/>
      <c r="NY119" s="34"/>
      <c r="NZ119" s="34"/>
      <c r="OA119" s="34"/>
      <c r="OB119" s="34"/>
      <c r="OC119" s="34"/>
      <c r="OD119" s="34"/>
      <c r="OE119" s="34"/>
      <c r="OF119" s="34"/>
      <c r="OG119" s="34"/>
      <c r="OH119" s="34"/>
      <c r="OI119" s="34"/>
      <c r="OJ119" s="34"/>
      <c r="OK119" s="34"/>
      <c r="OL119" s="34"/>
      <c r="OM119" s="34"/>
      <c r="ON119" s="34"/>
      <c r="OO119" s="34"/>
      <c r="OP119" s="34"/>
      <c r="OQ119" s="34"/>
      <c r="OR119" s="34"/>
      <c r="OS119" s="34"/>
      <c r="OT119" s="34"/>
      <c r="OU119" s="34"/>
      <c r="OV119" s="34"/>
      <c r="OW119" s="34"/>
      <c r="OX119" s="34"/>
      <c r="OY119" s="34"/>
      <c r="OZ119" s="34"/>
      <c r="PA119" s="34"/>
      <c r="PB119" s="34"/>
      <c r="PC119" s="34"/>
      <c r="PD119" s="34"/>
      <c r="PE119" s="34"/>
      <c r="PF119" s="34"/>
      <c r="PG119" s="34"/>
      <c r="PH119" s="34"/>
      <c r="PI119" s="34"/>
      <c r="PJ119" s="34"/>
      <c r="PK119" s="34"/>
      <c r="PL119" s="34"/>
      <c r="PM119" s="34"/>
      <c r="PN119" s="34"/>
      <c r="PO119" s="34"/>
      <c r="PP119" s="34"/>
      <c r="PQ119" s="34"/>
      <c r="PR119" s="34"/>
      <c r="PS119" s="34"/>
      <c r="PT119" s="34"/>
      <c r="PU119" s="34"/>
      <c r="PV119" s="34"/>
      <c r="PW119" s="34"/>
      <c r="PX119" s="34"/>
      <c r="PY119" s="34"/>
      <c r="PZ119" s="34"/>
      <c r="QA119" s="34"/>
      <c r="QB119" s="34"/>
      <c r="QC119" s="34"/>
      <c r="QD119" s="34"/>
      <c r="QE119" s="34"/>
      <c r="QF119" s="34"/>
      <c r="QG119" s="34"/>
      <c r="QH119" s="34"/>
      <c r="QI119" s="34"/>
      <c r="QJ119" s="34"/>
      <c r="QK119" s="34"/>
      <c r="QL119" s="34"/>
      <c r="QM119" s="34"/>
      <c r="QN119" s="34"/>
      <c r="QO119" s="34"/>
      <c r="QP119" s="34"/>
      <c r="QQ119" s="34"/>
      <c r="QR119" s="34"/>
      <c r="QS119" s="34"/>
      <c r="QT119" s="34"/>
      <c r="QU119" s="34"/>
      <c r="QV119" s="34"/>
      <c r="QW119" s="34"/>
      <c r="QX119" s="34"/>
      <c r="QY119" s="34"/>
      <c r="QZ119" s="34"/>
      <c r="RA119" s="34"/>
      <c r="RB119" s="34"/>
      <c r="RC119" s="34"/>
      <c r="RD119" s="34"/>
      <c r="RE119" s="34"/>
      <c r="RF119" s="34"/>
      <c r="RG119" s="34"/>
      <c r="RH119" s="34"/>
      <c r="RI119" s="34"/>
      <c r="RJ119" s="34"/>
      <c r="RK119" s="34"/>
      <c r="RL119" s="34"/>
      <c r="RM119" s="34"/>
      <c r="RN119" s="34"/>
      <c r="RO119" s="34"/>
      <c r="RP119" s="34"/>
      <c r="RQ119" s="34"/>
      <c r="RR119" s="34"/>
      <c r="RS119" s="34"/>
      <c r="RT119" s="34"/>
      <c r="RU119" s="34"/>
      <c r="RV119" s="34"/>
      <c r="RW119" s="34"/>
      <c r="RX119" s="34"/>
      <c r="RY119" s="34"/>
      <c r="RZ119" s="34"/>
      <c r="SA119" s="34"/>
      <c r="SB119" s="34"/>
      <c r="SC119" s="34"/>
      <c r="SD119" s="34"/>
      <c r="SE119" s="34"/>
      <c r="SF119" s="34"/>
      <c r="SG119" s="34"/>
      <c r="SH119" s="34"/>
      <c r="SI119" s="34"/>
      <c r="SJ119" s="34"/>
      <c r="SK119" s="34"/>
      <c r="SL119" s="34"/>
      <c r="SM119" s="34"/>
      <c r="SN119" s="34"/>
      <c r="SO119" s="34"/>
      <c r="SP119" s="34"/>
      <c r="SQ119" s="34"/>
      <c r="SR119" s="34"/>
      <c r="SS119" s="34"/>
      <c r="ST119" s="34"/>
      <c r="SU119" s="34"/>
      <c r="SV119" s="34"/>
      <c r="SW119" s="34"/>
      <c r="SX119" s="34"/>
      <c r="SY119" s="34"/>
      <c r="SZ119" s="34"/>
      <c r="TA119" s="34"/>
      <c r="TB119" s="34"/>
      <c r="TC119" s="34"/>
      <c r="TD119" s="34"/>
      <c r="TE119" s="34"/>
      <c r="TF119" s="34"/>
      <c r="TG119" s="34"/>
      <c r="TH119" s="34"/>
      <c r="TI119" s="34"/>
      <c r="TJ119" s="34"/>
      <c r="TK119" s="34"/>
      <c r="TL119" s="34"/>
      <c r="TM119" s="34"/>
      <c r="TN119" s="34"/>
      <c r="TO119" s="34"/>
      <c r="TP119" s="34"/>
      <c r="TQ119" s="34"/>
      <c r="TR119" s="34"/>
      <c r="TS119" s="34"/>
      <c r="TT119" s="34"/>
      <c r="TU119" s="34"/>
      <c r="TV119" s="34"/>
      <c r="TW119" s="34"/>
      <c r="TX119" s="34"/>
      <c r="TY119" s="34"/>
      <c r="TZ119" s="34"/>
      <c r="UA119" s="34"/>
      <c r="UB119" s="34"/>
      <c r="UC119" s="34"/>
      <c r="UD119" s="34"/>
      <c r="UE119" s="34"/>
      <c r="UF119" s="34"/>
      <c r="UG119" s="34"/>
      <c r="UH119" s="34"/>
      <c r="UI119" s="34"/>
      <c r="UJ119" s="34"/>
      <c r="UK119" s="34"/>
      <c r="UL119" s="34"/>
      <c r="UM119" s="34"/>
      <c r="UN119" s="34"/>
      <c r="UO119" s="34"/>
      <c r="UP119" s="34"/>
      <c r="UQ119" s="34"/>
      <c r="UR119" s="34"/>
      <c r="US119" s="34"/>
      <c r="UT119" s="34"/>
      <c r="UU119" s="34"/>
      <c r="UV119" s="34"/>
      <c r="UW119" s="34"/>
      <c r="UX119" s="34"/>
      <c r="UY119" s="34"/>
      <c r="UZ119" s="34"/>
      <c r="VA119" s="34"/>
      <c r="VB119" s="34"/>
      <c r="VC119" s="34"/>
      <c r="VD119" s="34"/>
      <c r="VE119" s="34"/>
      <c r="VF119" s="34"/>
      <c r="VG119" s="34"/>
      <c r="VH119" s="34"/>
      <c r="VI119" s="34"/>
      <c r="VJ119" s="34"/>
      <c r="VK119" s="34"/>
      <c r="VL119" s="34"/>
      <c r="VM119" s="34"/>
      <c r="VN119" s="34"/>
      <c r="VO119" s="34"/>
      <c r="VP119" s="34"/>
      <c r="VQ119" s="34"/>
      <c r="VR119" s="34"/>
      <c r="VS119" s="34"/>
      <c r="VT119" s="34"/>
      <c r="VU119" s="34"/>
      <c r="VV119" s="34"/>
      <c r="VW119" s="34"/>
      <c r="VX119" s="34"/>
      <c r="VY119" s="34"/>
      <c r="VZ119" s="34"/>
      <c r="WA119" s="34"/>
      <c r="WB119" s="34"/>
      <c r="WC119" s="34"/>
      <c r="WD119" s="34"/>
      <c r="WE119" s="34"/>
      <c r="WF119" s="34"/>
      <c r="WG119" s="34"/>
      <c r="WH119" s="34"/>
      <c r="WI119" s="34"/>
      <c r="WJ119" s="34"/>
      <c r="WK119" s="34"/>
      <c r="WL119" s="34"/>
      <c r="WM119" s="34"/>
      <c r="WN119" s="34"/>
      <c r="WO119" s="34"/>
      <c r="WP119" s="34"/>
      <c r="WQ119" s="34"/>
      <c r="WR119" s="34"/>
      <c r="WS119" s="34"/>
      <c r="WT119" s="34"/>
      <c r="WU119" s="34"/>
      <c r="WV119" s="34"/>
      <c r="WW119" s="34"/>
      <c r="WX119" s="34"/>
      <c r="WY119" s="34"/>
      <c r="WZ119" s="34"/>
      <c r="XA119" s="34"/>
      <c r="XB119" s="34"/>
      <c r="XC119" s="34"/>
      <c r="XD119" s="34"/>
      <c r="XE119" s="34"/>
      <c r="XF119" s="34"/>
      <c r="XG119" s="34"/>
      <c r="XH119" s="34"/>
      <c r="XI119" s="34"/>
      <c r="XJ119" s="34"/>
      <c r="XK119" s="34"/>
      <c r="XL119" s="34"/>
      <c r="XM119" s="34"/>
      <c r="XN119" s="34"/>
      <c r="XO119" s="34"/>
      <c r="XP119" s="34"/>
      <c r="XQ119" s="34"/>
      <c r="XR119" s="34"/>
      <c r="XS119" s="34"/>
      <c r="XT119" s="34"/>
      <c r="XU119" s="34"/>
      <c r="XV119" s="34"/>
      <c r="XW119" s="34"/>
      <c r="XX119" s="34"/>
      <c r="XY119" s="34"/>
      <c r="XZ119" s="34"/>
      <c r="YA119" s="34"/>
      <c r="YB119" s="34"/>
      <c r="YC119" s="34"/>
      <c r="YD119" s="34"/>
      <c r="YE119" s="34"/>
      <c r="YF119" s="34"/>
      <c r="YG119" s="34"/>
      <c r="YH119" s="34"/>
      <c r="YI119" s="34"/>
      <c r="YJ119" s="34"/>
      <c r="YK119" s="34"/>
      <c r="YL119" s="34"/>
      <c r="YM119" s="34"/>
      <c r="YN119" s="34"/>
      <c r="YO119" s="34"/>
      <c r="YP119" s="34"/>
      <c r="YQ119" s="34"/>
      <c r="YR119" s="34"/>
      <c r="YS119" s="34"/>
      <c r="YT119" s="34"/>
      <c r="YU119" s="34"/>
      <c r="YV119" s="34"/>
      <c r="YW119" s="34"/>
      <c r="YX119" s="34"/>
      <c r="YY119" s="34"/>
      <c r="YZ119" s="34"/>
      <c r="ZA119" s="34"/>
      <c r="ZB119" s="34"/>
      <c r="ZC119" s="34"/>
      <c r="ZD119" s="34"/>
      <c r="ZE119" s="34"/>
      <c r="ZF119" s="34"/>
      <c r="ZG119" s="34"/>
      <c r="ZH119" s="34"/>
      <c r="ZI119" s="34"/>
      <c r="ZJ119" s="34"/>
      <c r="ZK119" s="34"/>
      <c r="ZL119" s="34"/>
      <c r="ZM119" s="34"/>
      <c r="ZN119" s="34"/>
      <c r="ZO119" s="34"/>
      <c r="ZP119" s="34"/>
      <c r="ZQ119" s="34"/>
      <c r="ZR119" s="34"/>
      <c r="ZS119" s="34"/>
      <c r="ZT119" s="34"/>
      <c r="ZU119" s="34"/>
      <c r="ZV119" s="34"/>
      <c r="ZW119" s="34"/>
      <c r="ZX119" s="34"/>
      <c r="ZY119" s="34"/>
      <c r="ZZ119" s="34"/>
      <c r="AAA119" s="34"/>
      <c r="AAB119" s="34"/>
      <c r="AAC119" s="34"/>
      <c r="AAD119" s="34"/>
      <c r="AAE119" s="34"/>
      <c r="AAF119" s="34"/>
      <c r="AAG119" s="34"/>
      <c r="AAH119" s="34"/>
      <c r="AAI119" s="34"/>
      <c r="AAJ119" s="34"/>
      <c r="AAK119" s="34"/>
      <c r="AAL119" s="34"/>
      <c r="AAM119" s="34"/>
      <c r="AAN119" s="34"/>
      <c r="AAO119" s="34"/>
      <c r="AAP119" s="34"/>
      <c r="AAQ119" s="34"/>
      <c r="AAR119" s="34"/>
      <c r="AAS119" s="34"/>
      <c r="AAT119" s="34"/>
      <c r="AAU119" s="34"/>
      <c r="AAV119" s="34"/>
      <c r="AAW119" s="34"/>
      <c r="AAX119" s="34"/>
      <c r="AAY119" s="34"/>
      <c r="AAZ119" s="34"/>
      <c r="ABA119" s="34"/>
      <c r="ABB119" s="34"/>
      <c r="ABC119" s="34"/>
      <c r="ABD119" s="34"/>
      <c r="ABE119" s="34"/>
      <c r="ABF119" s="34"/>
      <c r="ABG119" s="34"/>
      <c r="ABH119" s="34"/>
      <c r="ABI119" s="34"/>
      <c r="ABJ119" s="34"/>
      <c r="ABK119" s="34"/>
      <c r="ABL119" s="34"/>
      <c r="ABM119" s="34"/>
      <c r="ABN119" s="34"/>
      <c r="ABO119" s="34"/>
      <c r="ABP119" s="34"/>
      <c r="ABQ119" s="34"/>
      <c r="ABR119" s="34"/>
      <c r="ABS119" s="34"/>
      <c r="ABT119" s="34"/>
      <c r="ABU119" s="34"/>
      <c r="ABV119" s="34"/>
      <c r="ABW119" s="34"/>
      <c r="ABX119" s="34"/>
      <c r="ABY119" s="34"/>
      <c r="ABZ119" s="34"/>
      <c r="ACA119" s="34"/>
      <c r="ACB119" s="34"/>
      <c r="ACC119" s="34"/>
      <c r="ACD119" s="34"/>
      <c r="ACE119" s="34"/>
      <c r="ACF119" s="34"/>
      <c r="ACG119" s="34"/>
      <c r="ACH119" s="34"/>
      <c r="ACI119" s="34"/>
      <c r="ACJ119" s="34"/>
      <c r="ACK119" s="34"/>
      <c r="ACL119" s="34"/>
      <c r="ACM119" s="34"/>
      <c r="ACN119" s="34"/>
      <c r="ACO119" s="34"/>
      <c r="ACP119" s="34"/>
      <c r="ACQ119" s="34"/>
      <c r="ACR119" s="34"/>
      <c r="ACS119" s="34"/>
      <c r="ACT119" s="34"/>
      <c r="ACU119" s="34"/>
      <c r="ACV119" s="34"/>
      <c r="ACW119" s="34"/>
      <c r="ACX119" s="34"/>
      <c r="ACY119" s="34"/>
      <c r="ACZ119" s="34"/>
      <c r="ADA119" s="34"/>
      <c r="ADB119" s="34"/>
      <c r="ADC119" s="34"/>
      <c r="ADD119" s="34"/>
      <c r="ADE119" s="34"/>
      <c r="ADF119" s="34"/>
      <c r="ADG119" s="34"/>
      <c r="ADH119" s="34"/>
      <c r="ADI119" s="34"/>
      <c r="ADJ119" s="34"/>
      <c r="ADK119" s="34"/>
      <c r="ADL119" s="34"/>
      <c r="ADM119" s="34"/>
      <c r="ADN119" s="34"/>
      <c r="ADO119" s="34"/>
      <c r="ADP119" s="34"/>
      <c r="ADQ119" s="34"/>
      <c r="ADR119" s="34"/>
      <c r="ADS119" s="34"/>
      <c r="ADT119" s="34"/>
      <c r="ADU119" s="34"/>
      <c r="ADV119" s="34"/>
      <c r="ADW119" s="34"/>
      <c r="ADX119" s="34"/>
      <c r="ADY119" s="34"/>
      <c r="ADZ119" s="34"/>
      <c r="AEA119" s="34"/>
      <c r="AEB119" s="34"/>
      <c r="AEC119" s="34"/>
      <c r="AED119" s="34"/>
      <c r="AEE119" s="34"/>
      <c r="AEF119" s="34"/>
      <c r="AEG119" s="34"/>
      <c r="AEH119" s="34"/>
      <c r="AEI119" s="34"/>
      <c r="AEJ119" s="34"/>
      <c r="AEK119" s="34"/>
      <c r="AEL119" s="34"/>
      <c r="AEM119" s="34"/>
      <c r="AEN119" s="34"/>
      <c r="AEO119" s="34"/>
      <c r="AEP119" s="34"/>
      <c r="AEQ119" s="34"/>
      <c r="AER119" s="34"/>
      <c r="AES119" s="34"/>
      <c r="AET119" s="34"/>
      <c r="AEU119" s="34"/>
      <c r="AEV119" s="34"/>
      <c r="AEW119" s="34"/>
      <c r="AEX119" s="34"/>
      <c r="AEY119" s="34"/>
      <c r="AEZ119" s="34"/>
      <c r="AFA119" s="34"/>
      <c r="AFB119" s="34"/>
      <c r="AFC119" s="34"/>
      <c r="AFD119" s="34"/>
      <c r="AFE119" s="34"/>
      <c r="AFF119" s="34"/>
      <c r="AFG119" s="34"/>
      <c r="AFH119" s="34"/>
      <c r="AFI119" s="34"/>
      <c r="AFJ119" s="34"/>
      <c r="AFK119" s="34"/>
      <c r="AFL119" s="34"/>
      <c r="AFM119" s="34"/>
      <c r="AFN119" s="34"/>
      <c r="AFO119" s="34"/>
      <c r="AFP119" s="34"/>
      <c r="AFQ119" s="34"/>
      <c r="AFR119" s="34"/>
      <c r="AFS119" s="34"/>
      <c r="AFT119" s="34"/>
      <c r="AFU119" s="34"/>
      <c r="AFV119" s="34"/>
      <c r="AFW119" s="34"/>
      <c r="AFX119" s="34"/>
      <c r="AFY119" s="34"/>
      <c r="AFZ119" s="34"/>
      <c r="AGA119" s="34"/>
      <c r="AGB119" s="34"/>
      <c r="AGC119" s="34"/>
      <c r="AGD119" s="34"/>
      <c r="AGE119" s="34"/>
      <c r="AGF119" s="34"/>
      <c r="AGG119" s="34"/>
      <c r="AGH119" s="34"/>
      <c r="AGI119" s="34"/>
      <c r="AGJ119" s="34"/>
      <c r="AGK119" s="34"/>
      <c r="AGL119" s="34"/>
      <c r="AGM119" s="34"/>
      <c r="AGN119" s="34"/>
      <c r="AGO119" s="34"/>
      <c r="AGP119" s="34"/>
      <c r="AGQ119" s="34"/>
      <c r="AGR119" s="34"/>
      <c r="AGS119" s="34"/>
      <c r="AGT119" s="34"/>
      <c r="AGU119" s="34"/>
      <c r="AGV119" s="34"/>
      <c r="AGW119" s="34"/>
      <c r="AGX119" s="34"/>
      <c r="AGY119" s="34"/>
      <c r="AGZ119" s="34"/>
      <c r="AHA119" s="34"/>
      <c r="AHB119" s="34"/>
      <c r="AHC119" s="34"/>
      <c r="AHD119" s="34"/>
      <c r="AHE119" s="34"/>
      <c r="AHF119" s="34"/>
      <c r="AHG119" s="34"/>
      <c r="AHH119" s="34"/>
      <c r="AHI119" s="34"/>
      <c r="AHJ119" s="34"/>
      <c r="AHK119" s="34"/>
      <c r="AHL119" s="34"/>
      <c r="AHM119" s="34"/>
      <c r="AHN119" s="34"/>
      <c r="AHO119" s="34"/>
      <c r="AHP119" s="34"/>
      <c r="AHQ119" s="34"/>
      <c r="AHR119" s="34"/>
      <c r="AHS119" s="34"/>
      <c r="AHT119" s="34"/>
      <c r="AHU119" s="34"/>
      <c r="AHV119" s="34"/>
      <c r="AHW119" s="34"/>
      <c r="AHX119" s="34"/>
      <c r="AHY119" s="34"/>
      <c r="AHZ119" s="34"/>
      <c r="AIA119" s="34"/>
      <c r="AIB119" s="34"/>
      <c r="AIC119" s="34"/>
      <c r="AID119" s="34"/>
      <c r="AIE119" s="34"/>
      <c r="AIF119" s="34"/>
      <c r="AIG119" s="34"/>
      <c r="AIH119" s="34"/>
      <c r="AII119" s="34"/>
      <c r="AIJ119" s="34"/>
      <c r="AIK119" s="34"/>
      <c r="AIL119" s="34"/>
      <c r="AIM119" s="34"/>
      <c r="AIN119" s="34"/>
      <c r="AIO119" s="34"/>
      <c r="AIP119" s="34"/>
      <c r="AIQ119" s="34"/>
      <c r="AIR119" s="34"/>
      <c r="AIS119" s="34"/>
      <c r="AIT119" s="34"/>
      <c r="AIU119" s="34"/>
      <c r="AIV119" s="34"/>
      <c r="AIW119" s="34"/>
      <c r="AIX119" s="34"/>
      <c r="AIY119" s="34"/>
      <c r="AIZ119" s="34"/>
      <c r="AJA119" s="34"/>
      <c r="AJB119" s="34"/>
      <c r="AJC119" s="34"/>
      <c r="AJD119" s="34"/>
      <c r="AJE119" s="34"/>
      <c r="AJF119" s="34"/>
      <c r="AJG119" s="34"/>
      <c r="AJH119" s="34"/>
      <c r="AJI119" s="34"/>
      <c r="AJJ119" s="34"/>
      <c r="AJK119" s="34"/>
      <c r="AJL119" s="34"/>
      <c r="AJM119" s="34"/>
      <c r="AJN119" s="34"/>
      <c r="AJO119" s="34"/>
      <c r="AJP119" s="34"/>
      <c r="AJQ119" s="34"/>
      <c r="AJR119" s="34"/>
      <c r="AJS119" s="34"/>
      <c r="AJT119" s="34"/>
      <c r="AJU119" s="34"/>
      <c r="AJV119" s="34"/>
      <c r="AJW119" s="34"/>
      <c r="AJX119" s="34"/>
      <c r="AJY119" s="34"/>
      <c r="AJZ119" s="34"/>
      <c r="AKA119" s="34"/>
      <c r="AKB119" s="34"/>
      <c r="AKC119" s="34"/>
      <c r="AKD119" s="34"/>
      <c r="AKE119" s="34"/>
      <c r="AKF119" s="34"/>
      <c r="AKG119" s="34"/>
      <c r="AKH119" s="34"/>
      <c r="AKI119" s="34"/>
      <c r="AKJ119" s="34"/>
      <c r="AKK119" s="34"/>
      <c r="AKL119" s="34"/>
      <c r="AKM119" s="34"/>
      <c r="AKN119" s="34"/>
      <c r="AKO119" s="34"/>
      <c r="AKP119" s="34"/>
      <c r="AKQ119" s="34"/>
      <c r="AKR119" s="34"/>
      <c r="AKS119" s="34"/>
      <c r="AKT119" s="34"/>
      <c r="AKU119" s="34"/>
      <c r="AKV119" s="34"/>
      <c r="AKW119" s="34"/>
      <c r="AKX119" s="34"/>
      <c r="AKY119" s="34"/>
      <c r="AKZ119" s="34"/>
      <c r="ALA119" s="34"/>
      <c r="ALB119" s="34"/>
      <c r="ALC119" s="34"/>
      <c r="ALD119" s="34"/>
      <c r="ALE119" s="34"/>
      <c r="ALF119" s="34"/>
      <c r="ALG119" s="34"/>
      <c r="ALH119" s="34"/>
      <c r="ALI119" s="34"/>
      <c r="ALJ119" s="34"/>
      <c r="ALK119" s="34"/>
      <c r="ALL119" s="34"/>
      <c r="ALM119" s="34"/>
      <c r="ALN119" s="34"/>
      <c r="ALO119" s="34"/>
      <c r="ALP119" s="34"/>
      <c r="ALQ119" s="34"/>
      <c r="ALR119" s="34"/>
      <c r="ALS119" s="34"/>
      <c r="ALT119" s="34"/>
      <c r="ALU119" s="34"/>
      <c r="ALV119" s="34"/>
      <c r="ALW119" s="34"/>
      <c r="ALX119" s="34"/>
      <c r="ALY119" s="34"/>
      <c r="ALZ119" s="34"/>
      <c r="AMA119" s="34"/>
      <c r="AMB119" s="34"/>
      <c r="AMC119" s="34"/>
      <c r="AMD119" s="34"/>
      <c r="AME119" s="34"/>
      <c r="AMF119" s="34"/>
      <c r="AMG119" s="34"/>
      <c r="AMH119" s="34"/>
      <c r="AMI119" s="34"/>
      <c r="AMJ119" s="34"/>
      <c r="AMK119" s="34"/>
    </row>
    <row r="120" spans="1:1025" x14ac:dyDescent="0.25">
      <c r="A120" s="34"/>
      <c r="B120" s="16"/>
      <c r="C120" s="30"/>
      <c r="D120" s="32"/>
      <c r="E120" s="21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4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4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34"/>
      <c r="GN120" s="34"/>
      <c r="GO120" s="34"/>
      <c r="GP120" s="34"/>
      <c r="GQ120" s="34"/>
      <c r="GR120" s="34"/>
      <c r="GS120" s="34"/>
      <c r="GT120" s="34"/>
      <c r="GU120" s="34"/>
      <c r="GV120" s="34"/>
      <c r="GW120" s="34"/>
      <c r="GX120" s="34"/>
      <c r="GY120" s="34"/>
      <c r="GZ120" s="34"/>
      <c r="HA120" s="34"/>
      <c r="HB120" s="34"/>
      <c r="HC120" s="34"/>
      <c r="HD120" s="34"/>
      <c r="HE120" s="34"/>
      <c r="HF120" s="34"/>
      <c r="HG120" s="34"/>
      <c r="HH120" s="34"/>
      <c r="HI120" s="34"/>
      <c r="HJ120" s="34"/>
      <c r="HK120" s="34"/>
      <c r="HL120" s="34"/>
      <c r="HM120" s="34"/>
      <c r="HN120" s="34"/>
      <c r="HO120" s="34"/>
      <c r="HP120" s="34"/>
      <c r="HQ120" s="34"/>
      <c r="HR120" s="34"/>
      <c r="HS120" s="34"/>
      <c r="HT120" s="34"/>
      <c r="HU120" s="34"/>
      <c r="HV120" s="34"/>
      <c r="HW120" s="34"/>
      <c r="HX120" s="34"/>
      <c r="HY120" s="34"/>
      <c r="HZ120" s="34"/>
      <c r="IA120" s="34"/>
      <c r="IB120" s="34"/>
      <c r="IC120" s="34"/>
      <c r="ID120" s="34"/>
      <c r="IE120" s="34"/>
      <c r="IF120" s="34"/>
      <c r="IG120" s="34"/>
      <c r="IH120" s="34"/>
      <c r="II120" s="34"/>
      <c r="IJ120" s="34"/>
      <c r="IK120" s="34"/>
      <c r="IL120" s="34"/>
      <c r="IM120" s="34"/>
      <c r="IN120" s="34"/>
      <c r="IO120" s="34"/>
      <c r="IP120" s="34"/>
      <c r="IQ120" s="34"/>
      <c r="IR120" s="34"/>
      <c r="IS120" s="34"/>
      <c r="IT120" s="34"/>
      <c r="IU120" s="34"/>
      <c r="IV120" s="34"/>
      <c r="IW120" s="34"/>
      <c r="IX120" s="34"/>
      <c r="IY120" s="34"/>
      <c r="IZ120" s="34"/>
      <c r="JA120" s="34"/>
      <c r="JB120" s="34"/>
      <c r="JC120" s="34"/>
      <c r="JD120" s="34"/>
      <c r="JE120" s="34"/>
      <c r="JF120" s="34"/>
      <c r="JG120" s="34"/>
      <c r="JH120" s="34"/>
      <c r="JI120" s="34"/>
      <c r="JJ120" s="34"/>
      <c r="JK120" s="34"/>
      <c r="JL120" s="34"/>
      <c r="JM120" s="34"/>
      <c r="JN120" s="34"/>
      <c r="JO120" s="34"/>
      <c r="JP120" s="34"/>
      <c r="JQ120" s="34"/>
      <c r="JR120" s="34"/>
      <c r="JS120" s="34"/>
      <c r="JT120" s="34"/>
      <c r="JU120" s="34"/>
      <c r="JV120" s="34"/>
      <c r="JW120" s="34"/>
      <c r="JX120" s="34"/>
      <c r="JY120" s="34"/>
      <c r="JZ120" s="34"/>
      <c r="KA120" s="34"/>
      <c r="KB120" s="34"/>
      <c r="KC120" s="34"/>
      <c r="KD120" s="34"/>
      <c r="KE120" s="34"/>
      <c r="KF120" s="34"/>
      <c r="KG120" s="34"/>
      <c r="KH120" s="34"/>
      <c r="KI120" s="34"/>
      <c r="KJ120" s="34"/>
      <c r="KK120" s="34"/>
      <c r="KL120" s="34"/>
      <c r="KM120" s="34"/>
      <c r="KN120" s="34"/>
      <c r="KO120" s="34"/>
      <c r="KP120" s="34"/>
      <c r="KQ120" s="34"/>
      <c r="KR120" s="34"/>
      <c r="KS120" s="34"/>
      <c r="KT120" s="34"/>
      <c r="KU120" s="34"/>
      <c r="KV120" s="34"/>
      <c r="KW120" s="34"/>
      <c r="KX120" s="34"/>
      <c r="KY120" s="34"/>
      <c r="KZ120" s="34"/>
      <c r="LA120" s="34"/>
      <c r="LB120" s="34"/>
      <c r="LC120" s="34"/>
      <c r="LD120" s="34"/>
      <c r="LE120" s="34"/>
      <c r="LF120" s="34"/>
      <c r="LG120" s="34"/>
      <c r="LH120" s="34"/>
      <c r="LI120" s="34"/>
      <c r="LJ120" s="34"/>
      <c r="LK120" s="34"/>
      <c r="LL120" s="34"/>
      <c r="LM120" s="34"/>
      <c r="LN120" s="34"/>
      <c r="LO120" s="34"/>
      <c r="LP120" s="34"/>
      <c r="LQ120" s="34"/>
      <c r="LR120" s="34"/>
      <c r="LS120" s="34"/>
      <c r="LT120" s="34"/>
      <c r="LU120" s="34"/>
      <c r="LV120" s="34"/>
      <c r="LW120" s="34"/>
      <c r="LX120" s="34"/>
      <c r="LY120" s="34"/>
      <c r="LZ120" s="34"/>
      <c r="MA120" s="34"/>
      <c r="MB120" s="34"/>
      <c r="MC120" s="34"/>
      <c r="MD120" s="34"/>
      <c r="ME120" s="34"/>
      <c r="MF120" s="34"/>
      <c r="MG120" s="34"/>
      <c r="MH120" s="34"/>
      <c r="MI120" s="34"/>
      <c r="MJ120" s="34"/>
      <c r="MK120" s="34"/>
      <c r="ML120" s="34"/>
      <c r="MM120" s="34"/>
      <c r="MN120" s="34"/>
      <c r="MO120" s="34"/>
      <c r="MP120" s="34"/>
      <c r="MQ120" s="34"/>
      <c r="MR120" s="34"/>
      <c r="MS120" s="34"/>
      <c r="MT120" s="34"/>
      <c r="MU120" s="34"/>
      <c r="MV120" s="34"/>
      <c r="MW120" s="34"/>
      <c r="MX120" s="34"/>
      <c r="MY120" s="34"/>
      <c r="MZ120" s="34"/>
      <c r="NA120" s="34"/>
      <c r="NB120" s="34"/>
      <c r="NC120" s="34"/>
      <c r="ND120" s="34"/>
      <c r="NE120" s="34"/>
      <c r="NF120" s="34"/>
      <c r="NG120" s="34"/>
      <c r="NH120" s="34"/>
      <c r="NI120" s="34"/>
      <c r="NJ120" s="34"/>
      <c r="NK120" s="34"/>
      <c r="NL120" s="34"/>
      <c r="NM120" s="34"/>
      <c r="NN120" s="34"/>
      <c r="NO120" s="34"/>
      <c r="NP120" s="34"/>
      <c r="NQ120" s="34"/>
      <c r="NR120" s="34"/>
      <c r="NS120" s="34"/>
      <c r="NT120" s="34"/>
      <c r="NU120" s="34"/>
      <c r="NV120" s="34"/>
      <c r="NW120" s="34"/>
      <c r="NX120" s="34"/>
      <c r="NY120" s="34"/>
      <c r="NZ120" s="34"/>
      <c r="OA120" s="34"/>
      <c r="OB120" s="34"/>
      <c r="OC120" s="34"/>
      <c r="OD120" s="34"/>
      <c r="OE120" s="34"/>
      <c r="OF120" s="34"/>
      <c r="OG120" s="34"/>
      <c r="OH120" s="34"/>
      <c r="OI120" s="34"/>
      <c r="OJ120" s="34"/>
      <c r="OK120" s="34"/>
      <c r="OL120" s="34"/>
      <c r="OM120" s="34"/>
      <c r="ON120" s="34"/>
      <c r="OO120" s="34"/>
      <c r="OP120" s="34"/>
      <c r="OQ120" s="34"/>
      <c r="OR120" s="34"/>
      <c r="OS120" s="34"/>
      <c r="OT120" s="34"/>
      <c r="OU120" s="34"/>
      <c r="OV120" s="34"/>
      <c r="OW120" s="34"/>
      <c r="OX120" s="34"/>
      <c r="OY120" s="34"/>
      <c r="OZ120" s="34"/>
      <c r="PA120" s="34"/>
      <c r="PB120" s="34"/>
      <c r="PC120" s="34"/>
      <c r="PD120" s="34"/>
      <c r="PE120" s="34"/>
      <c r="PF120" s="34"/>
      <c r="PG120" s="34"/>
      <c r="PH120" s="34"/>
      <c r="PI120" s="34"/>
      <c r="PJ120" s="34"/>
      <c r="PK120" s="34"/>
      <c r="PL120" s="34"/>
      <c r="PM120" s="34"/>
      <c r="PN120" s="34"/>
      <c r="PO120" s="34"/>
      <c r="PP120" s="34"/>
      <c r="PQ120" s="34"/>
      <c r="PR120" s="34"/>
      <c r="PS120" s="34"/>
      <c r="PT120" s="34"/>
      <c r="PU120" s="34"/>
      <c r="PV120" s="34"/>
      <c r="PW120" s="34"/>
      <c r="PX120" s="34"/>
      <c r="PY120" s="34"/>
      <c r="PZ120" s="34"/>
      <c r="QA120" s="34"/>
      <c r="QB120" s="34"/>
      <c r="QC120" s="34"/>
      <c r="QD120" s="34"/>
      <c r="QE120" s="34"/>
      <c r="QF120" s="34"/>
      <c r="QG120" s="34"/>
      <c r="QH120" s="34"/>
      <c r="QI120" s="34"/>
      <c r="QJ120" s="34"/>
      <c r="QK120" s="34"/>
      <c r="QL120" s="34"/>
      <c r="QM120" s="34"/>
      <c r="QN120" s="34"/>
      <c r="QO120" s="34"/>
      <c r="QP120" s="34"/>
      <c r="QQ120" s="34"/>
      <c r="QR120" s="34"/>
      <c r="QS120" s="34"/>
      <c r="QT120" s="34"/>
      <c r="QU120" s="34"/>
      <c r="QV120" s="34"/>
      <c r="QW120" s="34"/>
      <c r="QX120" s="34"/>
      <c r="QY120" s="34"/>
      <c r="QZ120" s="34"/>
      <c r="RA120" s="34"/>
      <c r="RB120" s="34"/>
      <c r="RC120" s="34"/>
      <c r="RD120" s="34"/>
      <c r="RE120" s="34"/>
      <c r="RF120" s="34"/>
      <c r="RG120" s="34"/>
      <c r="RH120" s="34"/>
      <c r="RI120" s="34"/>
      <c r="RJ120" s="34"/>
      <c r="RK120" s="34"/>
      <c r="RL120" s="34"/>
      <c r="RM120" s="34"/>
      <c r="RN120" s="34"/>
      <c r="RO120" s="34"/>
      <c r="RP120" s="34"/>
      <c r="RQ120" s="34"/>
      <c r="RR120" s="34"/>
      <c r="RS120" s="34"/>
      <c r="RT120" s="34"/>
      <c r="RU120" s="34"/>
      <c r="RV120" s="34"/>
      <c r="RW120" s="34"/>
      <c r="RX120" s="34"/>
      <c r="RY120" s="34"/>
      <c r="RZ120" s="34"/>
      <c r="SA120" s="34"/>
      <c r="SB120" s="34"/>
      <c r="SC120" s="34"/>
      <c r="SD120" s="34"/>
      <c r="SE120" s="34"/>
      <c r="SF120" s="34"/>
      <c r="SG120" s="34"/>
      <c r="SH120" s="34"/>
      <c r="SI120" s="34"/>
      <c r="SJ120" s="34"/>
      <c r="SK120" s="34"/>
      <c r="SL120" s="34"/>
      <c r="SM120" s="34"/>
      <c r="SN120" s="34"/>
      <c r="SO120" s="34"/>
      <c r="SP120" s="34"/>
      <c r="SQ120" s="34"/>
      <c r="SR120" s="34"/>
      <c r="SS120" s="34"/>
      <c r="ST120" s="34"/>
      <c r="SU120" s="34"/>
      <c r="SV120" s="34"/>
      <c r="SW120" s="34"/>
      <c r="SX120" s="34"/>
      <c r="SY120" s="34"/>
      <c r="SZ120" s="34"/>
      <c r="TA120" s="34"/>
      <c r="TB120" s="34"/>
      <c r="TC120" s="34"/>
      <c r="TD120" s="34"/>
      <c r="TE120" s="34"/>
      <c r="TF120" s="34"/>
      <c r="TG120" s="34"/>
      <c r="TH120" s="34"/>
      <c r="TI120" s="34"/>
      <c r="TJ120" s="34"/>
      <c r="TK120" s="34"/>
      <c r="TL120" s="34"/>
      <c r="TM120" s="34"/>
      <c r="TN120" s="34"/>
      <c r="TO120" s="34"/>
      <c r="TP120" s="34"/>
      <c r="TQ120" s="34"/>
      <c r="TR120" s="34"/>
      <c r="TS120" s="34"/>
      <c r="TT120" s="34"/>
      <c r="TU120" s="34"/>
      <c r="TV120" s="34"/>
      <c r="TW120" s="34"/>
      <c r="TX120" s="34"/>
      <c r="TY120" s="34"/>
      <c r="TZ120" s="34"/>
      <c r="UA120" s="34"/>
      <c r="UB120" s="34"/>
      <c r="UC120" s="34"/>
      <c r="UD120" s="34"/>
      <c r="UE120" s="34"/>
      <c r="UF120" s="34"/>
      <c r="UG120" s="34"/>
      <c r="UH120" s="34"/>
      <c r="UI120" s="34"/>
      <c r="UJ120" s="34"/>
      <c r="UK120" s="34"/>
      <c r="UL120" s="34"/>
      <c r="UM120" s="34"/>
      <c r="UN120" s="34"/>
      <c r="UO120" s="34"/>
      <c r="UP120" s="34"/>
      <c r="UQ120" s="34"/>
      <c r="UR120" s="34"/>
      <c r="US120" s="34"/>
      <c r="UT120" s="34"/>
      <c r="UU120" s="34"/>
      <c r="UV120" s="34"/>
      <c r="UW120" s="34"/>
      <c r="UX120" s="34"/>
      <c r="UY120" s="34"/>
      <c r="UZ120" s="34"/>
      <c r="VA120" s="34"/>
      <c r="VB120" s="34"/>
      <c r="VC120" s="34"/>
      <c r="VD120" s="34"/>
      <c r="VE120" s="34"/>
      <c r="VF120" s="34"/>
      <c r="VG120" s="34"/>
      <c r="VH120" s="34"/>
      <c r="VI120" s="34"/>
      <c r="VJ120" s="34"/>
      <c r="VK120" s="34"/>
      <c r="VL120" s="34"/>
      <c r="VM120" s="34"/>
      <c r="VN120" s="34"/>
      <c r="VO120" s="34"/>
      <c r="VP120" s="34"/>
      <c r="VQ120" s="34"/>
      <c r="VR120" s="34"/>
      <c r="VS120" s="34"/>
      <c r="VT120" s="34"/>
      <c r="VU120" s="34"/>
      <c r="VV120" s="34"/>
      <c r="VW120" s="34"/>
      <c r="VX120" s="34"/>
      <c r="VY120" s="34"/>
      <c r="VZ120" s="34"/>
      <c r="WA120" s="34"/>
      <c r="WB120" s="34"/>
      <c r="WC120" s="34"/>
      <c r="WD120" s="34"/>
      <c r="WE120" s="34"/>
      <c r="WF120" s="34"/>
      <c r="WG120" s="34"/>
      <c r="WH120" s="34"/>
      <c r="WI120" s="34"/>
      <c r="WJ120" s="34"/>
      <c r="WK120" s="34"/>
      <c r="WL120" s="34"/>
      <c r="WM120" s="34"/>
      <c r="WN120" s="34"/>
      <c r="WO120" s="34"/>
      <c r="WP120" s="34"/>
      <c r="WQ120" s="34"/>
      <c r="WR120" s="34"/>
      <c r="WS120" s="34"/>
      <c r="WT120" s="34"/>
      <c r="WU120" s="34"/>
      <c r="WV120" s="34"/>
      <c r="WW120" s="34"/>
      <c r="WX120" s="34"/>
      <c r="WY120" s="34"/>
      <c r="WZ120" s="34"/>
      <c r="XA120" s="34"/>
      <c r="XB120" s="34"/>
      <c r="XC120" s="34"/>
      <c r="XD120" s="34"/>
      <c r="XE120" s="34"/>
      <c r="XF120" s="34"/>
      <c r="XG120" s="34"/>
      <c r="XH120" s="34"/>
      <c r="XI120" s="34"/>
      <c r="XJ120" s="34"/>
      <c r="XK120" s="34"/>
      <c r="XL120" s="34"/>
      <c r="XM120" s="34"/>
      <c r="XN120" s="34"/>
      <c r="XO120" s="34"/>
      <c r="XP120" s="34"/>
      <c r="XQ120" s="34"/>
      <c r="XR120" s="34"/>
      <c r="XS120" s="34"/>
      <c r="XT120" s="34"/>
      <c r="XU120" s="34"/>
      <c r="XV120" s="34"/>
      <c r="XW120" s="34"/>
      <c r="XX120" s="34"/>
      <c r="XY120" s="34"/>
      <c r="XZ120" s="34"/>
      <c r="YA120" s="34"/>
      <c r="YB120" s="34"/>
      <c r="YC120" s="34"/>
      <c r="YD120" s="34"/>
      <c r="YE120" s="34"/>
      <c r="YF120" s="34"/>
      <c r="YG120" s="34"/>
      <c r="YH120" s="34"/>
      <c r="YI120" s="34"/>
      <c r="YJ120" s="34"/>
      <c r="YK120" s="34"/>
      <c r="YL120" s="34"/>
      <c r="YM120" s="34"/>
      <c r="YN120" s="34"/>
      <c r="YO120" s="34"/>
      <c r="YP120" s="34"/>
      <c r="YQ120" s="34"/>
      <c r="YR120" s="34"/>
      <c r="YS120" s="34"/>
      <c r="YT120" s="34"/>
      <c r="YU120" s="34"/>
      <c r="YV120" s="34"/>
      <c r="YW120" s="34"/>
      <c r="YX120" s="34"/>
      <c r="YY120" s="34"/>
      <c r="YZ120" s="34"/>
      <c r="ZA120" s="34"/>
      <c r="ZB120" s="34"/>
      <c r="ZC120" s="34"/>
      <c r="ZD120" s="34"/>
      <c r="ZE120" s="34"/>
      <c r="ZF120" s="34"/>
      <c r="ZG120" s="34"/>
      <c r="ZH120" s="34"/>
      <c r="ZI120" s="34"/>
      <c r="ZJ120" s="34"/>
      <c r="ZK120" s="34"/>
      <c r="ZL120" s="34"/>
      <c r="ZM120" s="34"/>
      <c r="ZN120" s="34"/>
      <c r="ZO120" s="34"/>
      <c r="ZP120" s="34"/>
      <c r="ZQ120" s="34"/>
      <c r="ZR120" s="34"/>
      <c r="ZS120" s="34"/>
      <c r="ZT120" s="34"/>
      <c r="ZU120" s="34"/>
      <c r="ZV120" s="34"/>
      <c r="ZW120" s="34"/>
      <c r="ZX120" s="34"/>
      <c r="ZY120" s="34"/>
      <c r="ZZ120" s="34"/>
      <c r="AAA120" s="34"/>
      <c r="AAB120" s="34"/>
      <c r="AAC120" s="34"/>
      <c r="AAD120" s="34"/>
      <c r="AAE120" s="34"/>
      <c r="AAF120" s="34"/>
      <c r="AAG120" s="34"/>
      <c r="AAH120" s="34"/>
      <c r="AAI120" s="34"/>
      <c r="AAJ120" s="34"/>
      <c r="AAK120" s="34"/>
      <c r="AAL120" s="34"/>
      <c r="AAM120" s="34"/>
      <c r="AAN120" s="34"/>
      <c r="AAO120" s="34"/>
      <c r="AAP120" s="34"/>
      <c r="AAQ120" s="34"/>
      <c r="AAR120" s="34"/>
      <c r="AAS120" s="34"/>
      <c r="AAT120" s="34"/>
      <c r="AAU120" s="34"/>
      <c r="AAV120" s="34"/>
      <c r="AAW120" s="34"/>
      <c r="AAX120" s="34"/>
      <c r="AAY120" s="34"/>
      <c r="AAZ120" s="34"/>
      <c r="ABA120" s="34"/>
      <c r="ABB120" s="34"/>
      <c r="ABC120" s="34"/>
      <c r="ABD120" s="34"/>
      <c r="ABE120" s="34"/>
      <c r="ABF120" s="34"/>
      <c r="ABG120" s="34"/>
      <c r="ABH120" s="34"/>
      <c r="ABI120" s="34"/>
      <c r="ABJ120" s="34"/>
      <c r="ABK120" s="34"/>
      <c r="ABL120" s="34"/>
      <c r="ABM120" s="34"/>
      <c r="ABN120" s="34"/>
      <c r="ABO120" s="34"/>
      <c r="ABP120" s="34"/>
      <c r="ABQ120" s="34"/>
      <c r="ABR120" s="34"/>
      <c r="ABS120" s="34"/>
      <c r="ABT120" s="34"/>
      <c r="ABU120" s="34"/>
      <c r="ABV120" s="34"/>
      <c r="ABW120" s="34"/>
      <c r="ABX120" s="34"/>
      <c r="ABY120" s="34"/>
      <c r="ABZ120" s="34"/>
      <c r="ACA120" s="34"/>
      <c r="ACB120" s="34"/>
      <c r="ACC120" s="34"/>
      <c r="ACD120" s="34"/>
      <c r="ACE120" s="34"/>
      <c r="ACF120" s="34"/>
      <c r="ACG120" s="34"/>
      <c r="ACH120" s="34"/>
      <c r="ACI120" s="34"/>
      <c r="ACJ120" s="34"/>
      <c r="ACK120" s="34"/>
      <c r="ACL120" s="34"/>
      <c r="ACM120" s="34"/>
      <c r="ACN120" s="34"/>
      <c r="ACO120" s="34"/>
      <c r="ACP120" s="34"/>
      <c r="ACQ120" s="34"/>
      <c r="ACR120" s="34"/>
      <c r="ACS120" s="34"/>
      <c r="ACT120" s="34"/>
      <c r="ACU120" s="34"/>
      <c r="ACV120" s="34"/>
      <c r="ACW120" s="34"/>
      <c r="ACX120" s="34"/>
      <c r="ACY120" s="34"/>
      <c r="ACZ120" s="34"/>
      <c r="ADA120" s="34"/>
      <c r="ADB120" s="34"/>
      <c r="ADC120" s="34"/>
      <c r="ADD120" s="34"/>
      <c r="ADE120" s="34"/>
      <c r="ADF120" s="34"/>
      <c r="ADG120" s="34"/>
      <c r="ADH120" s="34"/>
      <c r="ADI120" s="34"/>
      <c r="ADJ120" s="34"/>
      <c r="ADK120" s="34"/>
      <c r="ADL120" s="34"/>
      <c r="ADM120" s="34"/>
      <c r="ADN120" s="34"/>
      <c r="ADO120" s="34"/>
      <c r="ADP120" s="34"/>
      <c r="ADQ120" s="34"/>
      <c r="ADR120" s="34"/>
      <c r="ADS120" s="34"/>
      <c r="ADT120" s="34"/>
      <c r="ADU120" s="34"/>
      <c r="ADV120" s="34"/>
      <c r="ADW120" s="34"/>
      <c r="ADX120" s="34"/>
      <c r="ADY120" s="34"/>
      <c r="ADZ120" s="34"/>
      <c r="AEA120" s="34"/>
      <c r="AEB120" s="34"/>
      <c r="AEC120" s="34"/>
      <c r="AED120" s="34"/>
      <c r="AEE120" s="34"/>
      <c r="AEF120" s="34"/>
      <c r="AEG120" s="34"/>
      <c r="AEH120" s="34"/>
      <c r="AEI120" s="34"/>
      <c r="AEJ120" s="34"/>
      <c r="AEK120" s="34"/>
      <c r="AEL120" s="34"/>
      <c r="AEM120" s="34"/>
      <c r="AEN120" s="34"/>
      <c r="AEO120" s="34"/>
      <c r="AEP120" s="34"/>
      <c r="AEQ120" s="34"/>
      <c r="AER120" s="34"/>
      <c r="AES120" s="34"/>
      <c r="AET120" s="34"/>
      <c r="AEU120" s="34"/>
      <c r="AEV120" s="34"/>
      <c r="AEW120" s="34"/>
      <c r="AEX120" s="34"/>
      <c r="AEY120" s="34"/>
      <c r="AEZ120" s="34"/>
      <c r="AFA120" s="34"/>
      <c r="AFB120" s="34"/>
      <c r="AFC120" s="34"/>
      <c r="AFD120" s="34"/>
      <c r="AFE120" s="34"/>
      <c r="AFF120" s="34"/>
      <c r="AFG120" s="34"/>
      <c r="AFH120" s="34"/>
      <c r="AFI120" s="34"/>
      <c r="AFJ120" s="34"/>
      <c r="AFK120" s="34"/>
      <c r="AFL120" s="34"/>
      <c r="AFM120" s="34"/>
      <c r="AFN120" s="34"/>
      <c r="AFO120" s="34"/>
      <c r="AFP120" s="34"/>
      <c r="AFQ120" s="34"/>
      <c r="AFR120" s="34"/>
      <c r="AFS120" s="34"/>
      <c r="AFT120" s="34"/>
      <c r="AFU120" s="34"/>
      <c r="AFV120" s="34"/>
      <c r="AFW120" s="34"/>
      <c r="AFX120" s="34"/>
      <c r="AFY120" s="34"/>
      <c r="AFZ120" s="34"/>
      <c r="AGA120" s="34"/>
      <c r="AGB120" s="34"/>
      <c r="AGC120" s="34"/>
      <c r="AGD120" s="34"/>
      <c r="AGE120" s="34"/>
      <c r="AGF120" s="34"/>
      <c r="AGG120" s="34"/>
      <c r="AGH120" s="34"/>
      <c r="AGI120" s="34"/>
      <c r="AGJ120" s="34"/>
      <c r="AGK120" s="34"/>
      <c r="AGL120" s="34"/>
      <c r="AGM120" s="34"/>
      <c r="AGN120" s="34"/>
      <c r="AGO120" s="34"/>
      <c r="AGP120" s="34"/>
      <c r="AGQ120" s="34"/>
      <c r="AGR120" s="34"/>
      <c r="AGS120" s="34"/>
      <c r="AGT120" s="34"/>
      <c r="AGU120" s="34"/>
      <c r="AGV120" s="34"/>
      <c r="AGW120" s="34"/>
      <c r="AGX120" s="34"/>
      <c r="AGY120" s="34"/>
      <c r="AGZ120" s="34"/>
      <c r="AHA120" s="34"/>
      <c r="AHB120" s="34"/>
      <c r="AHC120" s="34"/>
      <c r="AHD120" s="34"/>
      <c r="AHE120" s="34"/>
      <c r="AHF120" s="34"/>
      <c r="AHG120" s="34"/>
      <c r="AHH120" s="34"/>
      <c r="AHI120" s="34"/>
      <c r="AHJ120" s="34"/>
      <c r="AHK120" s="34"/>
      <c r="AHL120" s="34"/>
      <c r="AHM120" s="34"/>
      <c r="AHN120" s="34"/>
      <c r="AHO120" s="34"/>
      <c r="AHP120" s="34"/>
      <c r="AHQ120" s="34"/>
      <c r="AHR120" s="34"/>
      <c r="AHS120" s="34"/>
      <c r="AHT120" s="34"/>
      <c r="AHU120" s="34"/>
      <c r="AHV120" s="34"/>
      <c r="AHW120" s="34"/>
      <c r="AHX120" s="34"/>
      <c r="AHY120" s="34"/>
      <c r="AHZ120" s="34"/>
      <c r="AIA120" s="34"/>
      <c r="AIB120" s="34"/>
      <c r="AIC120" s="34"/>
      <c r="AID120" s="34"/>
      <c r="AIE120" s="34"/>
      <c r="AIF120" s="34"/>
      <c r="AIG120" s="34"/>
      <c r="AIH120" s="34"/>
      <c r="AII120" s="34"/>
      <c r="AIJ120" s="34"/>
      <c r="AIK120" s="34"/>
      <c r="AIL120" s="34"/>
      <c r="AIM120" s="34"/>
      <c r="AIN120" s="34"/>
      <c r="AIO120" s="34"/>
      <c r="AIP120" s="34"/>
      <c r="AIQ120" s="34"/>
      <c r="AIR120" s="34"/>
      <c r="AIS120" s="34"/>
      <c r="AIT120" s="34"/>
      <c r="AIU120" s="34"/>
      <c r="AIV120" s="34"/>
      <c r="AIW120" s="34"/>
      <c r="AIX120" s="34"/>
      <c r="AIY120" s="34"/>
      <c r="AIZ120" s="34"/>
      <c r="AJA120" s="34"/>
      <c r="AJB120" s="34"/>
      <c r="AJC120" s="34"/>
      <c r="AJD120" s="34"/>
      <c r="AJE120" s="34"/>
      <c r="AJF120" s="34"/>
      <c r="AJG120" s="34"/>
      <c r="AJH120" s="34"/>
      <c r="AJI120" s="34"/>
      <c r="AJJ120" s="34"/>
      <c r="AJK120" s="34"/>
      <c r="AJL120" s="34"/>
      <c r="AJM120" s="34"/>
      <c r="AJN120" s="34"/>
      <c r="AJO120" s="34"/>
      <c r="AJP120" s="34"/>
      <c r="AJQ120" s="34"/>
      <c r="AJR120" s="34"/>
      <c r="AJS120" s="34"/>
      <c r="AJT120" s="34"/>
      <c r="AJU120" s="34"/>
      <c r="AJV120" s="34"/>
      <c r="AJW120" s="34"/>
      <c r="AJX120" s="34"/>
      <c r="AJY120" s="34"/>
      <c r="AJZ120" s="34"/>
      <c r="AKA120" s="34"/>
      <c r="AKB120" s="34"/>
      <c r="AKC120" s="34"/>
      <c r="AKD120" s="34"/>
      <c r="AKE120" s="34"/>
      <c r="AKF120" s="34"/>
      <c r="AKG120" s="34"/>
      <c r="AKH120" s="34"/>
      <c r="AKI120" s="34"/>
      <c r="AKJ120" s="34"/>
      <c r="AKK120" s="34"/>
      <c r="AKL120" s="34"/>
      <c r="AKM120" s="34"/>
      <c r="AKN120" s="34"/>
      <c r="AKO120" s="34"/>
      <c r="AKP120" s="34"/>
      <c r="AKQ120" s="34"/>
      <c r="AKR120" s="34"/>
      <c r="AKS120" s="34"/>
      <c r="AKT120" s="34"/>
      <c r="AKU120" s="34"/>
      <c r="AKV120" s="34"/>
      <c r="AKW120" s="34"/>
      <c r="AKX120" s="34"/>
      <c r="AKY120" s="34"/>
      <c r="AKZ120" s="34"/>
      <c r="ALA120" s="34"/>
      <c r="ALB120" s="34"/>
      <c r="ALC120" s="34"/>
      <c r="ALD120" s="34"/>
      <c r="ALE120" s="34"/>
      <c r="ALF120" s="34"/>
      <c r="ALG120" s="34"/>
      <c r="ALH120" s="34"/>
      <c r="ALI120" s="34"/>
      <c r="ALJ120" s="34"/>
      <c r="ALK120" s="34"/>
      <c r="ALL120" s="34"/>
      <c r="ALM120" s="34"/>
      <c r="ALN120" s="34"/>
      <c r="ALO120" s="34"/>
      <c r="ALP120" s="34"/>
      <c r="ALQ120" s="34"/>
      <c r="ALR120" s="34"/>
      <c r="ALS120" s="34"/>
      <c r="ALT120" s="34"/>
      <c r="ALU120" s="34"/>
      <c r="ALV120" s="34"/>
      <c r="ALW120" s="34"/>
      <c r="ALX120" s="34"/>
      <c r="ALY120" s="34"/>
      <c r="ALZ120" s="34"/>
      <c r="AMA120" s="34"/>
      <c r="AMB120" s="34"/>
      <c r="AMC120" s="34"/>
      <c r="AMD120" s="34"/>
      <c r="AME120" s="34"/>
      <c r="AMF120" s="34"/>
      <c r="AMG120" s="34"/>
      <c r="AMH120" s="34"/>
      <c r="AMI120" s="34"/>
      <c r="AMJ120" s="34"/>
      <c r="AMK120" s="34"/>
    </row>
    <row r="121" spans="1:1025" ht="15.75" x14ac:dyDescent="0.25">
      <c r="A121" s="34"/>
      <c r="B121" s="59" t="s">
        <v>11</v>
      </c>
      <c r="C121" s="30"/>
      <c r="D121" s="32">
        <f>C18+C26+C35+D117</f>
        <v>178913.0120854</v>
      </c>
      <c r="E121" s="21"/>
      <c r="F121" s="34"/>
      <c r="G121" s="116" t="s">
        <v>3</v>
      </c>
      <c r="H121" s="70">
        <f>K8</f>
        <v>26719.460000000003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34"/>
      <c r="GN121" s="34"/>
      <c r="GO121" s="34"/>
      <c r="GP121" s="34"/>
      <c r="GQ121" s="34"/>
      <c r="GR121" s="34"/>
      <c r="GS121" s="34"/>
      <c r="GT121" s="34"/>
      <c r="GU121" s="34"/>
      <c r="GV121" s="34"/>
      <c r="GW121" s="34"/>
      <c r="GX121" s="34"/>
      <c r="GY121" s="34"/>
      <c r="GZ121" s="34"/>
      <c r="HA121" s="34"/>
      <c r="HB121" s="34"/>
      <c r="HC121" s="34"/>
      <c r="HD121" s="34"/>
      <c r="HE121" s="34"/>
      <c r="HF121" s="34"/>
      <c r="HG121" s="34"/>
      <c r="HH121" s="34"/>
      <c r="HI121" s="34"/>
      <c r="HJ121" s="34"/>
      <c r="HK121" s="34"/>
      <c r="HL121" s="34"/>
      <c r="HM121" s="34"/>
      <c r="HN121" s="34"/>
      <c r="HO121" s="34"/>
      <c r="HP121" s="34"/>
      <c r="HQ121" s="34"/>
      <c r="HR121" s="34"/>
      <c r="HS121" s="34"/>
      <c r="HT121" s="34"/>
      <c r="HU121" s="34"/>
      <c r="HV121" s="34"/>
      <c r="HW121" s="34"/>
      <c r="HX121" s="34"/>
      <c r="HY121" s="34"/>
      <c r="HZ121" s="34"/>
      <c r="IA121" s="34"/>
      <c r="IB121" s="34"/>
      <c r="IC121" s="34"/>
      <c r="ID121" s="34"/>
      <c r="IE121" s="34"/>
      <c r="IF121" s="34"/>
      <c r="IG121" s="34"/>
      <c r="IH121" s="34"/>
      <c r="II121" s="34"/>
      <c r="IJ121" s="34"/>
      <c r="IK121" s="34"/>
      <c r="IL121" s="34"/>
      <c r="IM121" s="34"/>
      <c r="IN121" s="34"/>
      <c r="IO121" s="34"/>
      <c r="IP121" s="34"/>
      <c r="IQ121" s="34"/>
      <c r="IR121" s="34"/>
      <c r="IS121" s="34"/>
      <c r="IT121" s="34"/>
      <c r="IU121" s="34"/>
      <c r="IV121" s="34"/>
      <c r="IW121" s="34"/>
      <c r="IX121" s="34"/>
      <c r="IY121" s="34"/>
      <c r="IZ121" s="34"/>
      <c r="JA121" s="34"/>
      <c r="JB121" s="34"/>
      <c r="JC121" s="34"/>
      <c r="JD121" s="34"/>
      <c r="JE121" s="34"/>
      <c r="JF121" s="34"/>
      <c r="JG121" s="34"/>
      <c r="JH121" s="34"/>
      <c r="JI121" s="34"/>
      <c r="JJ121" s="34"/>
      <c r="JK121" s="34"/>
      <c r="JL121" s="34"/>
      <c r="JM121" s="34"/>
      <c r="JN121" s="34"/>
      <c r="JO121" s="34"/>
      <c r="JP121" s="34"/>
      <c r="JQ121" s="34"/>
      <c r="JR121" s="34"/>
      <c r="JS121" s="34"/>
      <c r="JT121" s="34"/>
      <c r="JU121" s="34"/>
      <c r="JV121" s="34"/>
      <c r="JW121" s="34"/>
      <c r="JX121" s="34"/>
      <c r="JY121" s="34"/>
      <c r="JZ121" s="34"/>
      <c r="KA121" s="34"/>
      <c r="KB121" s="34"/>
      <c r="KC121" s="34"/>
      <c r="KD121" s="34"/>
      <c r="KE121" s="34"/>
      <c r="KF121" s="34"/>
      <c r="KG121" s="34"/>
      <c r="KH121" s="34"/>
      <c r="KI121" s="34"/>
      <c r="KJ121" s="34"/>
      <c r="KK121" s="34"/>
      <c r="KL121" s="34"/>
      <c r="KM121" s="34"/>
      <c r="KN121" s="34"/>
      <c r="KO121" s="34"/>
      <c r="KP121" s="34"/>
      <c r="KQ121" s="34"/>
      <c r="KR121" s="34"/>
      <c r="KS121" s="34"/>
      <c r="KT121" s="34"/>
      <c r="KU121" s="34"/>
      <c r="KV121" s="34"/>
      <c r="KW121" s="34"/>
      <c r="KX121" s="34"/>
      <c r="KY121" s="34"/>
      <c r="KZ121" s="34"/>
      <c r="LA121" s="34"/>
      <c r="LB121" s="34"/>
      <c r="LC121" s="34"/>
      <c r="LD121" s="34"/>
      <c r="LE121" s="34"/>
      <c r="LF121" s="34"/>
      <c r="LG121" s="34"/>
      <c r="LH121" s="34"/>
      <c r="LI121" s="34"/>
      <c r="LJ121" s="34"/>
      <c r="LK121" s="34"/>
      <c r="LL121" s="34"/>
      <c r="LM121" s="34"/>
      <c r="LN121" s="34"/>
      <c r="LO121" s="34"/>
      <c r="LP121" s="34"/>
      <c r="LQ121" s="34"/>
      <c r="LR121" s="34"/>
      <c r="LS121" s="34"/>
      <c r="LT121" s="34"/>
      <c r="LU121" s="34"/>
      <c r="LV121" s="34"/>
      <c r="LW121" s="34"/>
      <c r="LX121" s="34"/>
      <c r="LY121" s="34"/>
      <c r="LZ121" s="34"/>
      <c r="MA121" s="34"/>
      <c r="MB121" s="34"/>
      <c r="MC121" s="34"/>
      <c r="MD121" s="34"/>
      <c r="ME121" s="34"/>
      <c r="MF121" s="34"/>
      <c r="MG121" s="34"/>
      <c r="MH121" s="34"/>
      <c r="MI121" s="34"/>
      <c r="MJ121" s="34"/>
      <c r="MK121" s="34"/>
      <c r="ML121" s="34"/>
      <c r="MM121" s="34"/>
      <c r="MN121" s="34"/>
      <c r="MO121" s="34"/>
      <c r="MP121" s="34"/>
      <c r="MQ121" s="34"/>
      <c r="MR121" s="34"/>
      <c r="MS121" s="34"/>
      <c r="MT121" s="34"/>
      <c r="MU121" s="34"/>
      <c r="MV121" s="34"/>
      <c r="MW121" s="34"/>
      <c r="MX121" s="34"/>
      <c r="MY121" s="34"/>
      <c r="MZ121" s="34"/>
      <c r="NA121" s="34"/>
      <c r="NB121" s="34"/>
      <c r="NC121" s="34"/>
      <c r="ND121" s="34"/>
      <c r="NE121" s="34"/>
      <c r="NF121" s="34"/>
      <c r="NG121" s="34"/>
      <c r="NH121" s="34"/>
      <c r="NI121" s="34"/>
      <c r="NJ121" s="34"/>
      <c r="NK121" s="34"/>
      <c r="NL121" s="34"/>
      <c r="NM121" s="34"/>
      <c r="NN121" s="34"/>
      <c r="NO121" s="34"/>
      <c r="NP121" s="34"/>
      <c r="NQ121" s="34"/>
      <c r="NR121" s="34"/>
      <c r="NS121" s="34"/>
      <c r="NT121" s="34"/>
      <c r="NU121" s="34"/>
      <c r="NV121" s="34"/>
      <c r="NW121" s="34"/>
      <c r="NX121" s="34"/>
      <c r="NY121" s="34"/>
      <c r="NZ121" s="34"/>
      <c r="OA121" s="34"/>
      <c r="OB121" s="34"/>
      <c r="OC121" s="34"/>
      <c r="OD121" s="34"/>
      <c r="OE121" s="34"/>
      <c r="OF121" s="34"/>
      <c r="OG121" s="34"/>
      <c r="OH121" s="34"/>
      <c r="OI121" s="34"/>
      <c r="OJ121" s="34"/>
      <c r="OK121" s="34"/>
      <c r="OL121" s="34"/>
      <c r="OM121" s="34"/>
      <c r="ON121" s="34"/>
      <c r="OO121" s="34"/>
      <c r="OP121" s="34"/>
      <c r="OQ121" s="34"/>
      <c r="OR121" s="34"/>
      <c r="OS121" s="34"/>
      <c r="OT121" s="34"/>
      <c r="OU121" s="34"/>
      <c r="OV121" s="34"/>
      <c r="OW121" s="34"/>
      <c r="OX121" s="34"/>
      <c r="OY121" s="34"/>
      <c r="OZ121" s="34"/>
      <c r="PA121" s="34"/>
      <c r="PB121" s="34"/>
      <c r="PC121" s="34"/>
      <c r="PD121" s="34"/>
      <c r="PE121" s="34"/>
      <c r="PF121" s="34"/>
      <c r="PG121" s="34"/>
      <c r="PH121" s="34"/>
      <c r="PI121" s="34"/>
      <c r="PJ121" s="34"/>
      <c r="PK121" s="34"/>
      <c r="PL121" s="34"/>
      <c r="PM121" s="34"/>
      <c r="PN121" s="34"/>
      <c r="PO121" s="34"/>
      <c r="PP121" s="34"/>
      <c r="PQ121" s="34"/>
      <c r="PR121" s="34"/>
      <c r="PS121" s="34"/>
      <c r="PT121" s="34"/>
      <c r="PU121" s="34"/>
      <c r="PV121" s="34"/>
      <c r="PW121" s="34"/>
      <c r="PX121" s="34"/>
      <c r="PY121" s="34"/>
      <c r="PZ121" s="34"/>
      <c r="QA121" s="34"/>
      <c r="QB121" s="34"/>
      <c r="QC121" s="34"/>
      <c r="QD121" s="34"/>
      <c r="QE121" s="34"/>
      <c r="QF121" s="34"/>
      <c r="QG121" s="34"/>
      <c r="QH121" s="34"/>
      <c r="QI121" s="34"/>
      <c r="QJ121" s="34"/>
      <c r="QK121" s="34"/>
      <c r="QL121" s="34"/>
      <c r="QM121" s="34"/>
      <c r="QN121" s="34"/>
      <c r="QO121" s="34"/>
      <c r="QP121" s="34"/>
      <c r="QQ121" s="34"/>
      <c r="QR121" s="34"/>
      <c r="QS121" s="34"/>
      <c r="QT121" s="34"/>
      <c r="QU121" s="34"/>
      <c r="QV121" s="34"/>
      <c r="QW121" s="34"/>
      <c r="QX121" s="34"/>
      <c r="QY121" s="34"/>
      <c r="QZ121" s="34"/>
      <c r="RA121" s="34"/>
      <c r="RB121" s="34"/>
      <c r="RC121" s="34"/>
      <c r="RD121" s="34"/>
      <c r="RE121" s="34"/>
      <c r="RF121" s="34"/>
      <c r="RG121" s="34"/>
      <c r="RH121" s="34"/>
      <c r="RI121" s="34"/>
      <c r="RJ121" s="34"/>
      <c r="RK121" s="34"/>
      <c r="RL121" s="34"/>
      <c r="RM121" s="34"/>
      <c r="RN121" s="34"/>
      <c r="RO121" s="34"/>
      <c r="RP121" s="34"/>
      <c r="RQ121" s="34"/>
      <c r="RR121" s="34"/>
      <c r="RS121" s="34"/>
      <c r="RT121" s="34"/>
      <c r="RU121" s="34"/>
      <c r="RV121" s="34"/>
      <c r="RW121" s="34"/>
      <c r="RX121" s="34"/>
      <c r="RY121" s="34"/>
      <c r="RZ121" s="34"/>
      <c r="SA121" s="34"/>
      <c r="SB121" s="34"/>
      <c r="SC121" s="34"/>
      <c r="SD121" s="34"/>
      <c r="SE121" s="34"/>
      <c r="SF121" s="34"/>
      <c r="SG121" s="34"/>
      <c r="SH121" s="34"/>
      <c r="SI121" s="34"/>
      <c r="SJ121" s="34"/>
      <c r="SK121" s="34"/>
      <c r="SL121" s="34"/>
      <c r="SM121" s="34"/>
      <c r="SN121" s="34"/>
      <c r="SO121" s="34"/>
      <c r="SP121" s="34"/>
      <c r="SQ121" s="34"/>
      <c r="SR121" s="34"/>
      <c r="SS121" s="34"/>
      <c r="ST121" s="34"/>
      <c r="SU121" s="34"/>
      <c r="SV121" s="34"/>
      <c r="SW121" s="34"/>
      <c r="SX121" s="34"/>
      <c r="SY121" s="34"/>
      <c r="SZ121" s="34"/>
      <c r="TA121" s="34"/>
      <c r="TB121" s="34"/>
      <c r="TC121" s="34"/>
      <c r="TD121" s="34"/>
      <c r="TE121" s="34"/>
      <c r="TF121" s="34"/>
      <c r="TG121" s="34"/>
      <c r="TH121" s="34"/>
      <c r="TI121" s="34"/>
      <c r="TJ121" s="34"/>
      <c r="TK121" s="34"/>
      <c r="TL121" s="34"/>
      <c r="TM121" s="34"/>
      <c r="TN121" s="34"/>
      <c r="TO121" s="34"/>
      <c r="TP121" s="34"/>
      <c r="TQ121" s="34"/>
      <c r="TR121" s="34"/>
      <c r="TS121" s="34"/>
      <c r="TT121" s="34"/>
      <c r="TU121" s="34"/>
      <c r="TV121" s="34"/>
      <c r="TW121" s="34"/>
      <c r="TX121" s="34"/>
      <c r="TY121" s="34"/>
      <c r="TZ121" s="34"/>
      <c r="UA121" s="34"/>
      <c r="UB121" s="34"/>
      <c r="UC121" s="34"/>
      <c r="UD121" s="34"/>
      <c r="UE121" s="34"/>
      <c r="UF121" s="34"/>
      <c r="UG121" s="34"/>
      <c r="UH121" s="34"/>
      <c r="UI121" s="34"/>
      <c r="UJ121" s="34"/>
      <c r="UK121" s="34"/>
      <c r="UL121" s="34"/>
      <c r="UM121" s="34"/>
      <c r="UN121" s="34"/>
      <c r="UO121" s="34"/>
      <c r="UP121" s="34"/>
      <c r="UQ121" s="34"/>
      <c r="UR121" s="34"/>
      <c r="US121" s="34"/>
      <c r="UT121" s="34"/>
      <c r="UU121" s="34"/>
      <c r="UV121" s="34"/>
      <c r="UW121" s="34"/>
      <c r="UX121" s="34"/>
      <c r="UY121" s="34"/>
      <c r="UZ121" s="34"/>
      <c r="VA121" s="34"/>
      <c r="VB121" s="34"/>
      <c r="VC121" s="34"/>
      <c r="VD121" s="34"/>
      <c r="VE121" s="34"/>
      <c r="VF121" s="34"/>
      <c r="VG121" s="34"/>
      <c r="VH121" s="34"/>
      <c r="VI121" s="34"/>
      <c r="VJ121" s="34"/>
      <c r="VK121" s="34"/>
      <c r="VL121" s="34"/>
      <c r="VM121" s="34"/>
      <c r="VN121" s="34"/>
      <c r="VO121" s="34"/>
      <c r="VP121" s="34"/>
      <c r="VQ121" s="34"/>
      <c r="VR121" s="34"/>
      <c r="VS121" s="34"/>
      <c r="VT121" s="34"/>
      <c r="VU121" s="34"/>
      <c r="VV121" s="34"/>
      <c r="VW121" s="34"/>
      <c r="VX121" s="34"/>
      <c r="VY121" s="34"/>
      <c r="VZ121" s="34"/>
      <c r="WA121" s="34"/>
      <c r="WB121" s="34"/>
      <c r="WC121" s="34"/>
      <c r="WD121" s="34"/>
      <c r="WE121" s="34"/>
      <c r="WF121" s="34"/>
      <c r="WG121" s="34"/>
      <c r="WH121" s="34"/>
      <c r="WI121" s="34"/>
      <c r="WJ121" s="34"/>
      <c r="WK121" s="34"/>
      <c r="WL121" s="34"/>
      <c r="WM121" s="34"/>
      <c r="WN121" s="34"/>
      <c r="WO121" s="34"/>
      <c r="WP121" s="34"/>
      <c r="WQ121" s="34"/>
      <c r="WR121" s="34"/>
      <c r="WS121" s="34"/>
      <c r="WT121" s="34"/>
      <c r="WU121" s="34"/>
      <c r="WV121" s="34"/>
      <c r="WW121" s="34"/>
      <c r="WX121" s="34"/>
      <c r="WY121" s="34"/>
      <c r="WZ121" s="34"/>
      <c r="XA121" s="34"/>
      <c r="XB121" s="34"/>
      <c r="XC121" s="34"/>
      <c r="XD121" s="34"/>
      <c r="XE121" s="34"/>
      <c r="XF121" s="34"/>
      <c r="XG121" s="34"/>
      <c r="XH121" s="34"/>
      <c r="XI121" s="34"/>
      <c r="XJ121" s="34"/>
      <c r="XK121" s="34"/>
      <c r="XL121" s="34"/>
      <c r="XM121" s="34"/>
      <c r="XN121" s="34"/>
      <c r="XO121" s="34"/>
      <c r="XP121" s="34"/>
      <c r="XQ121" s="34"/>
      <c r="XR121" s="34"/>
      <c r="XS121" s="34"/>
      <c r="XT121" s="34"/>
      <c r="XU121" s="34"/>
      <c r="XV121" s="34"/>
      <c r="XW121" s="34"/>
      <c r="XX121" s="34"/>
      <c r="XY121" s="34"/>
      <c r="XZ121" s="34"/>
      <c r="YA121" s="34"/>
      <c r="YB121" s="34"/>
      <c r="YC121" s="34"/>
      <c r="YD121" s="34"/>
      <c r="YE121" s="34"/>
      <c r="YF121" s="34"/>
      <c r="YG121" s="34"/>
      <c r="YH121" s="34"/>
      <c r="YI121" s="34"/>
      <c r="YJ121" s="34"/>
      <c r="YK121" s="34"/>
      <c r="YL121" s="34"/>
      <c r="YM121" s="34"/>
      <c r="YN121" s="34"/>
      <c r="YO121" s="34"/>
      <c r="YP121" s="34"/>
      <c r="YQ121" s="34"/>
      <c r="YR121" s="34"/>
      <c r="YS121" s="34"/>
      <c r="YT121" s="34"/>
      <c r="YU121" s="34"/>
      <c r="YV121" s="34"/>
      <c r="YW121" s="34"/>
      <c r="YX121" s="34"/>
      <c r="YY121" s="34"/>
      <c r="YZ121" s="34"/>
      <c r="ZA121" s="34"/>
      <c r="ZB121" s="34"/>
      <c r="ZC121" s="34"/>
      <c r="ZD121" s="34"/>
      <c r="ZE121" s="34"/>
      <c r="ZF121" s="34"/>
      <c r="ZG121" s="34"/>
      <c r="ZH121" s="34"/>
      <c r="ZI121" s="34"/>
      <c r="ZJ121" s="34"/>
      <c r="ZK121" s="34"/>
      <c r="ZL121" s="34"/>
      <c r="ZM121" s="34"/>
      <c r="ZN121" s="34"/>
      <c r="ZO121" s="34"/>
      <c r="ZP121" s="34"/>
      <c r="ZQ121" s="34"/>
      <c r="ZR121" s="34"/>
      <c r="ZS121" s="34"/>
      <c r="ZT121" s="34"/>
      <c r="ZU121" s="34"/>
      <c r="ZV121" s="34"/>
      <c r="ZW121" s="34"/>
      <c r="ZX121" s="34"/>
      <c r="ZY121" s="34"/>
      <c r="ZZ121" s="34"/>
      <c r="AAA121" s="34"/>
      <c r="AAB121" s="34"/>
      <c r="AAC121" s="34"/>
      <c r="AAD121" s="34"/>
      <c r="AAE121" s="34"/>
      <c r="AAF121" s="34"/>
      <c r="AAG121" s="34"/>
      <c r="AAH121" s="34"/>
      <c r="AAI121" s="34"/>
      <c r="AAJ121" s="34"/>
      <c r="AAK121" s="34"/>
      <c r="AAL121" s="34"/>
      <c r="AAM121" s="34"/>
      <c r="AAN121" s="34"/>
      <c r="AAO121" s="34"/>
      <c r="AAP121" s="34"/>
      <c r="AAQ121" s="34"/>
      <c r="AAR121" s="34"/>
      <c r="AAS121" s="34"/>
      <c r="AAT121" s="34"/>
      <c r="AAU121" s="34"/>
      <c r="AAV121" s="34"/>
      <c r="AAW121" s="34"/>
      <c r="AAX121" s="34"/>
      <c r="AAY121" s="34"/>
      <c r="AAZ121" s="34"/>
      <c r="ABA121" s="34"/>
      <c r="ABB121" s="34"/>
      <c r="ABC121" s="34"/>
      <c r="ABD121" s="34"/>
      <c r="ABE121" s="34"/>
      <c r="ABF121" s="34"/>
      <c r="ABG121" s="34"/>
      <c r="ABH121" s="34"/>
      <c r="ABI121" s="34"/>
      <c r="ABJ121" s="34"/>
      <c r="ABK121" s="34"/>
      <c r="ABL121" s="34"/>
      <c r="ABM121" s="34"/>
      <c r="ABN121" s="34"/>
      <c r="ABO121" s="34"/>
      <c r="ABP121" s="34"/>
      <c r="ABQ121" s="34"/>
      <c r="ABR121" s="34"/>
      <c r="ABS121" s="34"/>
      <c r="ABT121" s="34"/>
      <c r="ABU121" s="34"/>
      <c r="ABV121" s="34"/>
      <c r="ABW121" s="34"/>
      <c r="ABX121" s="34"/>
      <c r="ABY121" s="34"/>
      <c r="ABZ121" s="34"/>
      <c r="ACA121" s="34"/>
      <c r="ACB121" s="34"/>
      <c r="ACC121" s="34"/>
      <c r="ACD121" s="34"/>
      <c r="ACE121" s="34"/>
      <c r="ACF121" s="34"/>
      <c r="ACG121" s="34"/>
      <c r="ACH121" s="34"/>
      <c r="ACI121" s="34"/>
      <c r="ACJ121" s="34"/>
      <c r="ACK121" s="34"/>
      <c r="ACL121" s="34"/>
      <c r="ACM121" s="34"/>
      <c r="ACN121" s="34"/>
      <c r="ACO121" s="34"/>
      <c r="ACP121" s="34"/>
      <c r="ACQ121" s="34"/>
      <c r="ACR121" s="34"/>
      <c r="ACS121" s="34"/>
      <c r="ACT121" s="34"/>
      <c r="ACU121" s="34"/>
      <c r="ACV121" s="34"/>
      <c r="ACW121" s="34"/>
      <c r="ACX121" s="34"/>
      <c r="ACY121" s="34"/>
      <c r="ACZ121" s="34"/>
      <c r="ADA121" s="34"/>
      <c r="ADB121" s="34"/>
      <c r="ADC121" s="34"/>
      <c r="ADD121" s="34"/>
      <c r="ADE121" s="34"/>
      <c r="ADF121" s="34"/>
      <c r="ADG121" s="34"/>
      <c r="ADH121" s="34"/>
      <c r="ADI121" s="34"/>
      <c r="ADJ121" s="34"/>
      <c r="ADK121" s="34"/>
      <c r="ADL121" s="34"/>
      <c r="ADM121" s="34"/>
      <c r="ADN121" s="34"/>
      <c r="ADO121" s="34"/>
      <c r="ADP121" s="34"/>
      <c r="ADQ121" s="34"/>
      <c r="ADR121" s="34"/>
      <c r="ADS121" s="34"/>
      <c r="ADT121" s="34"/>
      <c r="ADU121" s="34"/>
      <c r="ADV121" s="34"/>
      <c r="ADW121" s="34"/>
      <c r="ADX121" s="34"/>
      <c r="ADY121" s="34"/>
      <c r="ADZ121" s="34"/>
      <c r="AEA121" s="34"/>
      <c r="AEB121" s="34"/>
      <c r="AEC121" s="34"/>
      <c r="AED121" s="34"/>
      <c r="AEE121" s="34"/>
      <c r="AEF121" s="34"/>
      <c r="AEG121" s="34"/>
      <c r="AEH121" s="34"/>
      <c r="AEI121" s="34"/>
      <c r="AEJ121" s="34"/>
      <c r="AEK121" s="34"/>
      <c r="AEL121" s="34"/>
      <c r="AEM121" s="34"/>
      <c r="AEN121" s="34"/>
      <c r="AEO121" s="34"/>
      <c r="AEP121" s="34"/>
      <c r="AEQ121" s="34"/>
      <c r="AER121" s="34"/>
      <c r="AES121" s="34"/>
      <c r="AET121" s="34"/>
      <c r="AEU121" s="34"/>
      <c r="AEV121" s="34"/>
      <c r="AEW121" s="34"/>
      <c r="AEX121" s="34"/>
      <c r="AEY121" s="34"/>
      <c r="AEZ121" s="34"/>
      <c r="AFA121" s="34"/>
      <c r="AFB121" s="34"/>
      <c r="AFC121" s="34"/>
      <c r="AFD121" s="34"/>
      <c r="AFE121" s="34"/>
      <c r="AFF121" s="34"/>
      <c r="AFG121" s="34"/>
      <c r="AFH121" s="34"/>
      <c r="AFI121" s="34"/>
      <c r="AFJ121" s="34"/>
      <c r="AFK121" s="34"/>
      <c r="AFL121" s="34"/>
      <c r="AFM121" s="34"/>
      <c r="AFN121" s="34"/>
      <c r="AFO121" s="34"/>
      <c r="AFP121" s="34"/>
      <c r="AFQ121" s="34"/>
      <c r="AFR121" s="34"/>
      <c r="AFS121" s="34"/>
      <c r="AFT121" s="34"/>
      <c r="AFU121" s="34"/>
      <c r="AFV121" s="34"/>
      <c r="AFW121" s="34"/>
      <c r="AFX121" s="34"/>
      <c r="AFY121" s="34"/>
      <c r="AFZ121" s="34"/>
      <c r="AGA121" s="34"/>
      <c r="AGB121" s="34"/>
      <c r="AGC121" s="34"/>
      <c r="AGD121" s="34"/>
      <c r="AGE121" s="34"/>
      <c r="AGF121" s="34"/>
      <c r="AGG121" s="34"/>
      <c r="AGH121" s="34"/>
      <c r="AGI121" s="34"/>
      <c r="AGJ121" s="34"/>
      <c r="AGK121" s="34"/>
      <c r="AGL121" s="34"/>
      <c r="AGM121" s="34"/>
      <c r="AGN121" s="34"/>
      <c r="AGO121" s="34"/>
      <c r="AGP121" s="34"/>
      <c r="AGQ121" s="34"/>
      <c r="AGR121" s="34"/>
      <c r="AGS121" s="34"/>
      <c r="AGT121" s="34"/>
      <c r="AGU121" s="34"/>
      <c r="AGV121" s="34"/>
      <c r="AGW121" s="34"/>
      <c r="AGX121" s="34"/>
      <c r="AGY121" s="34"/>
      <c r="AGZ121" s="34"/>
      <c r="AHA121" s="34"/>
      <c r="AHB121" s="34"/>
      <c r="AHC121" s="34"/>
      <c r="AHD121" s="34"/>
      <c r="AHE121" s="34"/>
      <c r="AHF121" s="34"/>
      <c r="AHG121" s="34"/>
      <c r="AHH121" s="34"/>
      <c r="AHI121" s="34"/>
      <c r="AHJ121" s="34"/>
      <c r="AHK121" s="34"/>
      <c r="AHL121" s="34"/>
      <c r="AHM121" s="34"/>
      <c r="AHN121" s="34"/>
      <c r="AHO121" s="34"/>
      <c r="AHP121" s="34"/>
      <c r="AHQ121" s="34"/>
      <c r="AHR121" s="34"/>
      <c r="AHS121" s="34"/>
      <c r="AHT121" s="34"/>
      <c r="AHU121" s="34"/>
      <c r="AHV121" s="34"/>
      <c r="AHW121" s="34"/>
      <c r="AHX121" s="34"/>
      <c r="AHY121" s="34"/>
      <c r="AHZ121" s="34"/>
      <c r="AIA121" s="34"/>
      <c r="AIB121" s="34"/>
      <c r="AIC121" s="34"/>
      <c r="AID121" s="34"/>
      <c r="AIE121" s="34"/>
      <c r="AIF121" s="34"/>
      <c r="AIG121" s="34"/>
      <c r="AIH121" s="34"/>
      <c r="AII121" s="34"/>
      <c r="AIJ121" s="34"/>
      <c r="AIK121" s="34"/>
      <c r="AIL121" s="34"/>
      <c r="AIM121" s="34"/>
      <c r="AIN121" s="34"/>
      <c r="AIO121" s="34"/>
      <c r="AIP121" s="34"/>
      <c r="AIQ121" s="34"/>
      <c r="AIR121" s="34"/>
      <c r="AIS121" s="34"/>
      <c r="AIT121" s="34"/>
      <c r="AIU121" s="34"/>
      <c r="AIV121" s="34"/>
      <c r="AIW121" s="34"/>
      <c r="AIX121" s="34"/>
      <c r="AIY121" s="34"/>
      <c r="AIZ121" s="34"/>
      <c r="AJA121" s="34"/>
      <c r="AJB121" s="34"/>
      <c r="AJC121" s="34"/>
      <c r="AJD121" s="34"/>
      <c r="AJE121" s="34"/>
      <c r="AJF121" s="34"/>
      <c r="AJG121" s="34"/>
      <c r="AJH121" s="34"/>
      <c r="AJI121" s="34"/>
      <c r="AJJ121" s="34"/>
      <c r="AJK121" s="34"/>
      <c r="AJL121" s="34"/>
      <c r="AJM121" s="34"/>
      <c r="AJN121" s="34"/>
      <c r="AJO121" s="34"/>
      <c r="AJP121" s="34"/>
      <c r="AJQ121" s="34"/>
      <c r="AJR121" s="34"/>
      <c r="AJS121" s="34"/>
      <c r="AJT121" s="34"/>
      <c r="AJU121" s="34"/>
      <c r="AJV121" s="34"/>
      <c r="AJW121" s="34"/>
      <c r="AJX121" s="34"/>
      <c r="AJY121" s="34"/>
      <c r="AJZ121" s="34"/>
      <c r="AKA121" s="34"/>
      <c r="AKB121" s="34"/>
      <c r="AKC121" s="34"/>
      <c r="AKD121" s="34"/>
      <c r="AKE121" s="34"/>
      <c r="AKF121" s="34"/>
      <c r="AKG121" s="34"/>
      <c r="AKH121" s="34"/>
      <c r="AKI121" s="34"/>
      <c r="AKJ121" s="34"/>
      <c r="AKK121" s="34"/>
      <c r="AKL121" s="34"/>
      <c r="AKM121" s="34"/>
      <c r="AKN121" s="34"/>
      <c r="AKO121" s="34"/>
      <c r="AKP121" s="34"/>
      <c r="AKQ121" s="34"/>
      <c r="AKR121" s="34"/>
      <c r="AKS121" s="34"/>
      <c r="AKT121" s="34"/>
      <c r="AKU121" s="34"/>
      <c r="AKV121" s="34"/>
      <c r="AKW121" s="34"/>
      <c r="AKX121" s="34"/>
      <c r="AKY121" s="34"/>
      <c r="AKZ121" s="34"/>
      <c r="ALA121" s="34"/>
      <c r="ALB121" s="34"/>
      <c r="ALC121" s="34"/>
      <c r="ALD121" s="34"/>
      <c r="ALE121" s="34"/>
      <c r="ALF121" s="34"/>
      <c r="ALG121" s="34"/>
      <c r="ALH121" s="34"/>
      <c r="ALI121" s="34"/>
      <c r="ALJ121" s="34"/>
      <c r="ALK121" s="34"/>
      <c r="ALL121" s="34"/>
      <c r="ALM121" s="34"/>
      <c r="ALN121" s="34"/>
      <c r="ALO121" s="34"/>
      <c r="ALP121" s="34"/>
      <c r="ALQ121" s="34"/>
      <c r="ALR121" s="34"/>
      <c r="ALS121" s="34"/>
      <c r="ALT121" s="34"/>
      <c r="ALU121" s="34"/>
      <c r="ALV121" s="34"/>
      <c r="ALW121" s="34"/>
      <c r="ALX121" s="34"/>
      <c r="ALY121" s="34"/>
      <c r="ALZ121" s="34"/>
      <c r="AMA121" s="34"/>
      <c r="AMB121" s="34"/>
      <c r="AMC121" s="34"/>
      <c r="AMD121" s="34"/>
      <c r="AME121" s="34"/>
      <c r="AMF121" s="34"/>
      <c r="AMG121" s="34"/>
      <c r="AMH121" s="34"/>
      <c r="AMI121" s="34"/>
      <c r="AMJ121" s="34"/>
      <c r="AMK121" s="34"/>
    </row>
    <row r="122" spans="1:1025" ht="15.75" x14ac:dyDescent="0.25">
      <c r="A122" s="34"/>
      <c r="B122" s="9" t="s">
        <v>12</v>
      </c>
      <c r="C122" s="30"/>
      <c r="D122" s="32"/>
      <c r="E122" s="21"/>
      <c r="F122" s="34"/>
      <c r="G122" s="118" t="s">
        <v>5</v>
      </c>
      <c r="H122" s="70">
        <f>K10</f>
        <v>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34"/>
      <c r="DI122" s="34"/>
      <c r="DJ122" s="34"/>
      <c r="DK122" s="34"/>
      <c r="DL122" s="34"/>
      <c r="DM122" s="34"/>
      <c r="DN122" s="34"/>
      <c r="DO122" s="34"/>
      <c r="DP122" s="34"/>
      <c r="DQ122" s="34"/>
      <c r="DR122" s="34"/>
      <c r="DS122" s="34"/>
      <c r="DT122" s="34"/>
      <c r="DU122" s="34"/>
      <c r="DV122" s="34"/>
      <c r="DW122" s="34"/>
      <c r="DX122" s="34"/>
      <c r="DY122" s="34"/>
      <c r="DZ122" s="34"/>
      <c r="EA122" s="34"/>
      <c r="EB122" s="34"/>
      <c r="EC122" s="34"/>
      <c r="ED122" s="34"/>
      <c r="EE122" s="34"/>
      <c r="EF122" s="34"/>
      <c r="EG122" s="34"/>
      <c r="EH122" s="34"/>
      <c r="EI122" s="34"/>
      <c r="EJ122" s="34"/>
      <c r="EK122" s="34"/>
      <c r="EL122" s="34"/>
      <c r="EM122" s="34"/>
      <c r="EN122" s="34"/>
      <c r="EO122" s="34"/>
      <c r="EP122" s="34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4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4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34"/>
      <c r="GN122" s="34"/>
      <c r="GO122" s="34"/>
      <c r="GP122" s="34"/>
      <c r="GQ122" s="34"/>
      <c r="GR122" s="34"/>
      <c r="GS122" s="34"/>
      <c r="GT122" s="34"/>
      <c r="GU122" s="34"/>
      <c r="GV122" s="34"/>
      <c r="GW122" s="34"/>
      <c r="GX122" s="34"/>
      <c r="GY122" s="34"/>
      <c r="GZ122" s="34"/>
      <c r="HA122" s="34"/>
      <c r="HB122" s="34"/>
      <c r="HC122" s="34"/>
      <c r="HD122" s="34"/>
      <c r="HE122" s="34"/>
      <c r="HF122" s="34"/>
      <c r="HG122" s="34"/>
      <c r="HH122" s="34"/>
      <c r="HI122" s="34"/>
      <c r="HJ122" s="34"/>
      <c r="HK122" s="34"/>
      <c r="HL122" s="34"/>
      <c r="HM122" s="34"/>
      <c r="HN122" s="34"/>
      <c r="HO122" s="34"/>
      <c r="HP122" s="34"/>
      <c r="HQ122" s="34"/>
      <c r="HR122" s="34"/>
      <c r="HS122" s="34"/>
      <c r="HT122" s="34"/>
      <c r="HU122" s="34"/>
      <c r="HV122" s="34"/>
      <c r="HW122" s="34"/>
      <c r="HX122" s="34"/>
      <c r="HY122" s="34"/>
      <c r="HZ122" s="34"/>
      <c r="IA122" s="34"/>
      <c r="IB122" s="34"/>
      <c r="IC122" s="34"/>
      <c r="ID122" s="34"/>
      <c r="IE122" s="34"/>
      <c r="IF122" s="34"/>
      <c r="IG122" s="34"/>
      <c r="IH122" s="34"/>
      <c r="II122" s="34"/>
      <c r="IJ122" s="34"/>
      <c r="IK122" s="34"/>
      <c r="IL122" s="34"/>
      <c r="IM122" s="34"/>
      <c r="IN122" s="34"/>
      <c r="IO122" s="34"/>
      <c r="IP122" s="34"/>
      <c r="IQ122" s="34"/>
      <c r="IR122" s="34"/>
      <c r="IS122" s="34"/>
      <c r="IT122" s="34"/>
      <c r="IU122" s="34"/>
      <c r="IV122" s="34"/>
      <c r="IW122" s="34"/>
      <c r="IX122" s="34"/>
      <c r="IY122" s="34"/>
      <c r="IZ122" s="34"/>
      <c r="JA122" s="34"/>
      <c r="JB122" s="34"/>
      <c r="JC122" s="34"/>
      <c r="JD122" s="34"/>
      <c r="JE122" s="34"/>
      <c r="JF122" s="34"/>
      <c r="JG122" s="34"/>
      <c r="JH122" s="34"/>
      <c r="JI122" s="34"/>
      <c r="JJ122" s="34"/>
      <c r="JK122" s="34"/>
      <c r="JL122" s="34"/>
      <c r="JM122" s="34"/>
      <c r="JN122" s="34"/>
      <c r="JO122" s="34"/>
      <c r="JP122" s="34"/>
      <c r="JQ122" s="34"/>
      <c r="JR122" s="34"/>
      <c r="JS122" s="34"/>
      <c r="JT122" s="34"/>
      <c r="JU122" s="34"/>
      <c r="JV122" s="34"/>
      <c r="JW122" s="34"/>
      <c r="JX122" s="34"/>
      <c r="JY122" s="34"/>
      <c r="JZ122" s="34"/>
      <c r="KA122" s="34"/>
      <c r="KB122" s="34"/>
      <c r="KC122" s="34"/>
      <c r="KD122" s="34"/>
      <c r="KE122" s="34"/>
      <c r="KF122" s="34"/>
      <c r="KG122" s="34"/>
      <c r="KH122" s="34"/>
      <c r="KI122" s="34"/>
      <c r="KJ122" s="34"/>
      <c r="KK122" s="34"/>
      <c r="KL122" s="34"/>
      <c r="KM122" s="34"/>
      <c r="KN122" s="34"/>
      <c r="KO122" s="34"/>
      <c r="KP122" s="34"/>
      <c r="KQ122" s="34"/>
      <c r="KR122" s="34"/>
      <c r="KS122" s="34"/>
      <c r="KT122" s="34"/>
      <c r="KU122" s="34"/>
      <c r="KV122" s="34"/>
      <c r="KW122" s="34"/>
      <c r="KX122" s="34"/>
      <c r="KY122" s="34"/>
      <c r="KZ122" s="34"/>
      <c r="LA122" s="34"/>
      <c r="LB122" s="34"/>
      <c r="LC122" s="34"/>
      <c r="LD122" s="34"/>
      <c r="LE122" s="34"/>
      <c r="LF122" s="34"/>
      <c r="LG122" s="34"/>
      <c r="LH122" s="34"/>
      <c r="LI122" s="34"/>
      <c r="LJ122" s="34"/>
      <c r="LK122" s="34"/>
      <c r="LL122" s="34"/>
      <c r="LM122" s="34"/>
      <c r="LN122" s="34"/>
      <c r="LO122" s="34"/>
      <c r="LP122" s="34"/>
      <c r="LQ122" s="34"/>
      <c r="LR122" s="34"/>
      <c r="LS122" s="34"/>
      <c r="LT122" s="34"/>
      <c r="LU122" s="34"/>
      <c r="LV122" s="34"/>
      <c r="LW122" s="34"/>
      <c r="LX122" s="34"/>
      <c r="LY122" s="34"/>
      <c r="LZ122" s="34"/>
      <c r="MA122" s="34"/>
      <c r="MB122" s="34"/>
      <c r="MC122" s="34"/>
      <c r="MD122" s="34"/>
      <c r="ME122" s="34"/>
      <c r="MF122" s="34"/>
      <c r="MG122" s="34"/>
      <c r="MH122" s="34"/>
      <c r="MI122" s="34"/>
      <c r="MJ122" s="34"/>
      <c r="MK122" s="34"/>
      <c r="ML122" s="34"/>
      <c r="MM122" s="34"/>
      <c r="MN122" s="34"/>
      <c r="MO122" s="34"/>
      <c r="MP122" s="34"/>
      <c r="MQ122" s="34"/>
      <c r="MR122" s="34"/>
      <c r="MS122" s="34"/>
      <c r="MT122" s="34"/>
      <c r="MU122" s="34"/>
      <c r="MV122" s="34"/>
      <c r="MW122" s="34"/>
      <c r="MX122" s="34"/>
      <c r="MY122" s="34"/>
      <c r="MZ122" s="34"/>
      <c r="NA122" s="34"/>
      <c r="NB122" s="34"/>
      <c r="NC122" s="34"/>
      <c r="ND122" s="34"/>
      <c r="NE122" s="34"/>
      <c r="NF122" s="34"/>
      <c r="NG122" s="34"/>
      <c r="NH122" s="34"/>
      <c r="NI122" s="34"/>
      <c r="NJ122" s="34"/>
      <c r="NK122" s="34"/>
      <c r="NL122" s="34"/>
      <c r="NM122" s="34"/>
      <c r="NN122" s="34"/>
      <c r="NO122" s="34"/>
      <c r="NP122" s="34"/>
      <c r="NQ122" s="34"/>
      <c r="NR122" s="34"/>
      <c r="NS122" s="34"/>
      <c r="NT122" s="34"/>
      <c r="NU122" s="34"/>
      <c r="NV122" s="34"/>
      <c r="NW122" s="34"/>
      <c r="NX122" s="34"/>
      <c r="NY122" s="34"/>
      <c r="NZ122" s="34"/>
      <c r="OA122" s="34"/>
      <c r="OB122" s="34"/>
      <c r="OC122" s="34"/>
      <c r="OD122" s="34"/>
      <c r="OE122" s="34"/>
      <c r="OF122" s="34"/>
      <c r="OG122" s="34"/>
      <c r="OH122" s="34"/>
      <c r="OI122" s="34"/>
      <c r="OJ122" s="34"/>
      <c r="OK122" s="34"/>
      <c r="OL122" s="34"/>
      <c r="OM122" s="34"/>
      <c r="ON122" s="34"/>
      <c r="OO122" s="34"/>
      <c r="OP122" s="34"/>
      <c r="OQ122" s="34"/>
      <c r="OR122" s="34"/>
      <c r="OS122" s="34"/>
      <c r="OT122" s="34"/>
      <c r="OU122" s="34"/>
      <c r="OV122" s="34"/>
      <c r="OW122" s="34"/>
      <c r="OX122" s="34"/>
      <c r="OY122" s="34"/>
      <c r="OZ122" s="34"/>
      <c r="PA122" s="34"/>
      <c r="PB122" s="34"/>
      <c r="PC122" s="34"/>
      <c r="PD122" s="34"/>
      <c r="PE122" s="34"/>
      <c r="PF122" s="34"/>
      <c r="PG122" s="34"/>
      <c r="PH122" s="34"/>
      <c r="PI122" s="34"/>
      <c r="PJ122" s="34"/>
      <c r="PK122" s="34"/>
      <c r="PL122" s="34"/>
      <c r="PM122" s="34"/>
      <c r="PN122" s="34"/>
      <c r="PO122" s="34"/>
      <c r="PP122" s="34"/>
      <c r="PQ122" s="34"/>
      <c r="PR122" s="34"/>
      <c r="PS122" s="34"/>
      <c r="PT122" s="34"/>
      <c r="PU122" s="34"/>
      <c r="PV122" s="34"/>
      <c r="PW122" s="34"/>
      <c r="PX122" s="34"/>
      <c r="PY122" s="34"/>
      <c r="PZ122" s="34"/>
      <c r="QA122" s="34"/>
      <c r="QB122" s="34"/>
      <c r="QC122" s="34"/>
      <c r="QD122" s="34"/>
      <c r="QE122" s="34"/>
      <c r="QF122" s="34"/>
      <c r="QG122" s="34"/>
      <c r="QH122" s="34"/>
      <c r="QI122" s="34"/>
      <c r="QJ122" s="34"/>
      <c r="QK122" s="34"/>
      <c r="QL122" s="34"/>
      <c r="QM122" s="34"/>
      <c r="QN122" s="34"/>
      <c r="QO122" s="34"/>
      <c r="QP122" s="34"/>
      <c r="QQ122" s="34"/>
      <c r="QR122" s="34"/>
      <c r="QS122" s="34"/>
      <c r="QT122" s="34"/>
      <c r="QU122" s="34"/>
      <c r="QV122" s="34"/>
      <c r="QW122" s="34"/>
      <c r="QX122" s="34"/>
      <c r="QY122" s="34"/>
      <c r="QZ122" s="34"/>
      <c r="RA122" s="34"/>
      <c r="RB122" s="34"/>
      <c r="RC122" s="34"/>
      <c r="RD122" s="34"/>
      <c r="RE122" s="34"/>
      <c r="RF122" s="34"/>
      <c r="RG122" s="34"/>
      <c r="RH122" s="34"/>
      <c r="RI122" s="34"/>
      <c r="RJ122" s="34"/>
      <c r="RK122" s="34"/>
      <c r="RL122" s="34"/>
      <c r="RM122" s="34"/>
      <c r="RN122" s="34"/>
      <c r="RO122" s="34"/>
      <c r="RP122" s="34"/>
      <c r="RQ122" s="34"/>
      <c r="RR122" s="34"/>
      <c r="RS122" s="34"/>
      <c r="RT122" s="34"/>
      <c r="RU122" s="34"/>
      <c r="RV122" s="34"/>
      <c r="RW122" s="34"/>
      <c r="RX122" s="34"/>
      <c r="RY122" s="34"/>
      <c r="RZ122" s="34"/>
      <c r="SA122" s="34"/>
      <c r="SB122" s="34"/>
      <c r="SC122" s="34"/>
      <c r="SD122" s="34"/>
      <c r="SE122" s="34"/>
      <c r="SF122" s="34"/>
      <c r="SG122" s="34"/>
      <c r="SH122" s="34"/>
      <c r="SI122" s="34"/>
      <c r="SJ122" s="34"/>
      <c r="SK122" s="34"/>
      <c r="SL122" s="34"/>
      <c r="SM122" s="34"/>
      <c r="SN122" s="34"/>
      <c r="SO122" s="34"/>
      <c r="SP122" s="34"/>
      <c r="SQ122" s="34"/>
      <c r="SR122" s="34"/>
      <c r="SS122" s="34"/>
      <c r="ST122" s="34"/>
      <c r="SU122" s="34"/>
      <c r="SV122" s="34"/>
      <c r="SW122" s="34"/>
      <c r="SX122" s="34"/>
      <c r="SY122" s="34"/>
      <c r="SZ122" s="34"/>
      <c r="TA122" s="34"/>
      <c r="TB122" s="34"/>
      <c r="TC122" s="34"/>
      <c r="TD122" s="34"/>
      <c r="TE122" s="34"/>
      <c r="TF122" s="34"/>
      <c r="TG122" s="34"/>
      <c r="TH122" s="34"/>
      <c r="TI122" s="34"/>
      <c r="TJ122" s="34"/>
      <c r="TK122" s="34"/>
      <c r="TL122" s="34"/>
      <c r="TM122" s="34"/>
      <c r="TN122" s="34"/>
      <c r="TO122" s="34"/>
      <c r="TP122" s="34"/>
      <c r="TQ122" s="34"/>
      <c r="TR122" s="34"/>
      <c r="TS122" s="34"/>
      <c r="TT122" s="34"/>
      <c r="TU122" s="34"/>
      <c r="TV122" s="34"/>
      <c r="TW122" s="34"/>
      <c r="TX122" s="34"/>
      <c r="TY122" s="34"/>
      <c r="TZ122" s="34"/>
      <c r="UA122" s="34"/>
      <c r="UB122" s="34"/>
      <c r="UC122" s="34"/>
      <c r="UD122" s="34"/>
      <c r="UE122" s="34"/>
      <c r="UF122" s="34"/>
      <c r="UG122" s="34"/>
      <c r="UH122" s="34"/>
      <c r="UI122" s="34"/>
      <c r="UJ122" s="34"/>
      <c r="UK122" s="34"/>
      <c r="UL122" s="34"/>
      <c r="UM122" s="34"/>
      <c r="UN122" s="34"/>
      <c r="UO122" s="34"/>
      <c r="UP122" s="34"/>
      <c r="UQ122" s="34"/>
      <c r="UR122" s="34"/>
      <c r="US122" s="34"/>
      <c r="UT122" s="34"/>
      <c r="UU122" s="34"/>
      <c r="UV122" s="34"/>
      <c r="UW122" s="34"/>
      <c r="UX122" s="34"/>
      <c r="UY122" s="34"/>
      <c r="UZ122" s="34"/>
      <c r="VA122" s="34"/>
      <c r="VB122" s="34"/>
      <c r="VC122" s="34"/>
      <c r="VD122" s="34"/>
      <c r="VE122" s="34"/>
      <c r="VF122" s="34"/>
      <c r="VG122" s="34"/>
      <c r="VH122" s="34"/>
      <c r="VI122" s="34"/>
      <c r="VJ122" s="34"/>
      <c r="VK122" s="34"/>
      <c r="VL122" s="34"/>
      <c r="VM122" s="34"/>
      <c r="VN122" s="34"/>
      <c r="VO122" s="34"/>
      <c r="VP122" s="34"/>
      <c r="VQ122" s="34"/>
      <c r="VR122" s="34"/>
      <c r="VS122" s="34"/>
      <c r="VT122" s="34"/>
      <c r="VU122" s="34"/>
      <c r="VV122" s="34"/>
      <c r="VW122" s="34"/>
      <c r="VX122" s="34"/>
      <c r="VY122" s="34"/>
      <c r="VZ122" s="34"/>
      <c r="WA122" s="34"/>
      <c r="WB122" s="34"/>
      <c r="WC122" s="34"/>
      <c r="WD122" s="34"/>
      <c r="WE122" s="34"/>
      <c r="WF122" s="34"/>
      <c r="WG122" s="34"/>
      <c r="WH122" s="34"/>
      <c r="WI122" s="34"/>
      <c r="WJ122" s="34"/>
      <c r="WK122" s="34"/>
      <c r="WL122" s="34"/>
      <c r="WM122" s="34"/>
      <c r="WN122" s="34"/>
      <c r="WO122" s="34"/>
      <c r="WP122" s="34"/>
      <c r="WQ122" s="34"/>
      <c r="WR122" s="34"/>
      <c r="WS122" s="34"/>
      <c r="WT122" s="34"/>
      <c r="WU122" s="34"/>
      <c r="WV122" s="34"/>
      <c r="WW122" s="34"/>
      <c r="WX122" s="34"/>
      <c r="WY122" s="34"/>
      <c r="WZ122" s="34"/>
      <c r="XA122" s="34"/>
      <c r="XB122" s="34"/>
      <c r="XC122" s="34"/>
      <c r="XD122" s="34"/>
      <c r="XE122" s="34"/>
      <c r="XF122" s="34"/>
      <c r="XG122" s="34"/>
      <c r="XH122" s="34"/>
      <c r="XI122" s="34"/>
      <c r="XJ122" s="34"/>
      <c r="XK122" s="34"/>
      <c r="XL122" s="34"/>
      <c r="XM122" s="34"/>
      <c r="XN122" s="34"/>
      <c r="XO122" s="34"/>
      <c r="XP122" s="34"/>
      <c r="XQ122" s="34"/>
      <c r="XR122" s="34"/>
      <c r="XS122" s="34"/>
      <c r="XT122" s="34"/>
      <c r="XU122" s="34"/>
      <c r="XV122" s="34"/>
      <c r="XW122" s="34"/>
      <c r="XX122" s="34"/>
      <c r="XY122" s="34"/>
      <c r="XZ122" s="34"/>
      <c r="YA122" s="34"/>
      <c r="YB122" s="34"/>
      <c r="YC122" s="34"/>
      <c r="YD122" s="34"/>
      <c r="YE122" s="34"/>
      <c r="YF122" s="34"/>
      <c r="YG122" s="34"/>
      <c r="YH122" s="34"/>
      <c r="YI122" s="34"/>
      <c r="YJ122" s="34"/>
      <c r="YK122" s="34"/>
      <c r="YL122" s="34"/>
      <c r="YM122" s="34"/>
      <c r="YN122" s="34"/>
      <c r="YO122" s="34"/>
      <c r="YP122" s="34"/>
      <c r="YQ122" s="34"/>
      <c r="YR122" s="34"/>
      <c r="YS122" s="34"/>
      <c r="YT122" s="34"/>
      <c r="YU122" s="34"/>
      <c r="YV122" s="34"/>
      <c r="YW122" s="34"/>
      <c r="YX122" s="34"/>
      <c r="YY122" s="34"/>
      <c r="YZ122" s="34"/>
      <c r="ZA122" s="34"/>
      <c r="ZB122" s="34"/>
      <c r="ZC122" s="34"/>
      <c r="ZD122" s="34"/>
      <c r="ZE122" s="34"/>
      <c r="ZF122" s="34"/>
      <c r="ZG122" s="34"/>
      <c r="ZH122" s="34"/>
      <c r="ZI122" s="34"/>
      <c r="ZJ122" s="34"/>
      <c r="ZK122" s="34"/>
      <c r="ZL122" s="34"/>
      <c r="ZM122" s="34"/>
      <c r="ZN122" s="34"/>
      <c r="ZO122" s="34"/>
      <c r="ZP122" s="34"/>
      <c r="ZQ122" s="34"/>
      <c r="ZR122" s="34"/>
      <c r="ZS122" s="34"/>
      <c r="ZT122" s="34"/>
      <c r="ZU122" s="34"/>
      <c r="ZV122" s="34"/>
      <c r="ZW122" s="34"/>
      <c r="ZX122" s="34"/>
      <c r="ZY122" s="34"/>
      <c r="ZZ122" s="34"/>
      <c r="AAA122" s="34"/>
      <c r="AAB122" s="34"/>
      <c r="AAC122" s="34"/>
      <c r="AAD122" s="34"/>
      <c r="AAE122" s="34"/>
      <c r="AAF122" s="34"/>
      <c r="AAG122" s="34"/>
      <c r="AAH122" s="34"/>
      <c r="AAI122" s="34"/>
      <c r="AAJ122" s="34"/>
      <c r="AAK122" s="34"/>
      <c r="AAL122" s="34"/>
      <c r="AAM122" s="34"/>
      <c r="AAN122" s="34"/>
      <c r="AAO122" s="34"/>
      <c r="AAP122" s="34"/>
      <c r="AAQ122" s="34"/>
      <c r="AAR122" s="34"/>
      <c r="AAS122" s="34"/>
      <c r="AAT122" s="34"/>
      <c r="AAU122" s="34"/>
      <c r="AAV122" s="34"/>
      <c r="AAW122" s="34"/>
      <c r="AAX122" s="34"/>
      <c r="AAY122" s="34"/>
      <c r="AAZ122" s="34"/>
      <c r="ABA122" s="34"/>
      <c r="ABB122" s="34"/>
      <c r="ABC122" s="34"/>
      <c r="ABD122" s="34"/>
      <c r="ABE122" s="34"/>
      <c r="ABF122" s="34"/>
      <c r="ABG122" s="34"/>
      <c r="ABH122" s="34"/>
      <c r="ABI122" s="34"/>
      <c r="ABJ122" s="34"/>
      <c r="ABK122" s="34"/>
      <c r="ABL122" s="34"/>
      <c r="ABM122" s="34"/>
      <c r="ABN122" s="34"/>
      <c r="ABO122" s="34"/>
      <c r="ABP122" s="34"/>
      <c r="ABQ122" s="34"/>
      <c r="ABR122" s="34"/>
      <c r="ABS122" s="34"/>
      <c r="ABT122" s="34"/>
      <c r="ABU122" s="34"/>
      <c r="ABV122" s="34"/>
      <c r="ABW122" s="34"/>
      <c r="ABX122" s="34"/>
      <c r="ABY122" s="34"/>
      <c r="ABZ122" s="34"/>
      <c r="ACA122" s="34"/>
      <c r="ACB122" s="34"/>
      <c r="ACC122" s="34"/>
      <c r="ACD122" s="34"/>
      <c r="ACE122" s="34"/>
      <c r="ACF122" s="34"/>
      <c r="ACG122" s="34"/>
      <c r="ACH122" s="34"/>
      <c r="ACI122" s="34"/>
      <c r="ACJ122" s="34"/>
      <c r="ACK122" s="34"/>
      <c r="ACL122" s="34"/>
      <c r="ACM122" s="34"/>
      <c r="ACN122" s="34"/>
      <c r="ACO122" s="34"/>
      <c r="ACP122" s="34"/>
      <c r="ACQ122" s="34"/>
      <c r="ACR122" s="34"/>
      <c r="ACS122" s="34"/>
      <c r="ACT122" s="34"/>
      <c r="ACU122" s="34"/>
      <c r="ACV122" s="34"/>
      <c r="ACW122" s="34"/>
      <c r="ACX122" s="34"/>
      <c r="ACY122" s="34"/>
      <c r="ACZ122" s="34"/>
      <c r="ADA122" s="34"/>
      <c r="ADB122" s="34"/>
      <c r="ADC122" s="34"/>
      <c r="ADD122" s="34"/>
      <c r="ADE122" s="34"/>
      <c r="ADF122" s="34"/>
      <c r="ADG122" s="34"/>
      <c r="ADH122" s="34"/>
      <c r="ADI122" s="34"/>
      <c r="ADJ122" s="34"/>
      <c r="ADK122" s="34"/>
      <c r="ADL122" s="34"/>
      <c r="ADM122" s="34"/>
      <c r="ADN122" s="34"/>
      <c r="ADO122" s="34"/>
      <c r="ADP122" s="34"/>
      <c r="ADQ122" s="34"/>
      <c r="ADR122" s="34"/>
      <c r="ADS122" s="34"/>
      <c r="ADT122" s="34"/>
      <c r="ADU122" s="34"/>
      <c r="ADV122" s="34"/>
      <c r="ADW122" s="34"/>
      <c r="ADX122" s="34"/>
      <c r="ADY122" s="34"/>
      <c r="ADZ122" s="34"/>
      <c r="AEA122" s="34"/>
      <c r="AEB122" s="34"/>
      <c r="AEC122" s="34"/>
      <c r="AED122" s="34"/>
      <c r="AEE122" s="34"/>
      <c r="AEF122" s="34"/>
      <c r="AEG122" s="34"/>
      <c r="AEH122" s="34"/>
      <c r="AEI122" s="34"/>
      <c r="AEJ122" s="34"/>
      <c r="AEK122" s="34"/>
      <c r="AEL122" s="34"/>
      <c r="AEM122" s="34"/>
      <c r="AEN122" s="34"/>
      <c r="AEO122" s="34"/>
      <c r="AEP122" s="34"/>
      <c r="AEQ122" s="34"/>
      <c r="AER122" s="34"/>
      <c r="AES122" s="34"/>
      <c r="AET122" s="34"/>
      <c r="AEU122" s="34"/>
      <c r="AEV122" s="34"/>
      <c r="AEW122" s="34"/>
      <c r="AEX122" s="34"/>
      <c r="AEY122" s="34"/>
      <c r="AEZ122" s="34"/>
      <c r="AFA122" s="34"/>
      <c r="AFB122" s="34"/>
      <c r="AFC122" s="34"/>
      <c r="AFD122" s="34"/>
      <c r="AFE122" s="34"/>
      <c r="AFF122" s="34"/>
      <c r="AFG122" s="34"/>
      <c r="AFH122" s="34"/>
      <c r="AFI122" s="34"/>
      <c r="AFJ122" s="34"/>
      <c r="AFK122" s="34"/>
      <c r="AFL122" s="34"/>
      <c r="AFM122" s="34"/>
      <c r="AFN122" s="34"/>
      <c r="AFO122" s="34"/>
      <c r="AFP122" s="34"/>
      <c r="AFQ122" s="34"/>
      <c r="AFR122" s="34"/>
      <c r="AFS122" s="34"/>
      <c r="AFT122" s="34"/>
      <c r="AFU122" s="34"/>
      <c r="AFV122" s="34"/>
      <c r="AFW122" s="34"/>
      <c r="AFX122" s="34"/>
      <c r="AFY122" s="34"/>
      <c r="AFZ122" s="34"/>
      <c r="AGA122" s="34"/>
      <c r="AGB122" s="34"/>
      <c r="AGC122" s="34"/>
      <c r="AGD122" s="34"/>
      <c r="AGE122" s="34"/>
      <c r="AGF122" s="34"/>
      <c r="AGG122" s="34"/>
      <c r="AGH122" s="34"/>
      <c r="AGI122" s="34"/>
      <c r="AGJ122" s="34"/>
      <c r="AGK122" s="34"/>
      <c r="AGL122" s="34"/>
      <c r="AGM122" s="34"/>
      <c r="AGN122" s="34"/>
      <c r="AGO122" s="34"/>
      <c r="AGP122" s="34"/>
      <c r="AGQ122" s="34"/>
      <c r="AGR122" s="34"/>
      <c r="AGS122" s="34"/>
      <c r="AGT122" s="34"/>
      <c r="AGU122" s="34"/>
      <c r="AGV122" s="34"/>
      <c r="AGW122" s="34"/>
      <c r="AGX122" s="34"/>
      <c r="AGY122" s="34"/>
      <c r="AGZ122" s="34"/>
      <c r="AHA122" s="34"/>
      <c r="AHB122" s="34"/>
      <c r="AHC122" s="34"/>
      <c r="AHD122" s="34"/>
      <c r="AHE122" s="34"/>
      <c r="AHF122" s="34"/>
      <c r="AHG122" s="34"/>
      <c r="AHH122" s="34"/>
      <c r="AHI122" s="34"/>
      <c r="AHJ122" s="34"/>
      <c r="AHK122" s="34"/>
      <c r="AHL122" s="34"/>
      <c r="AHM122" s="34"/>
      <c r="AHN122" s="34"/>
      <c r="AHO122" s="34"/>
      <c r="AHP122" s="34"/>
      <c r="AHQ122" s="34"/>
      <c r="AHR122" s="34"/>
      <c r="AHS122" s="34"/>
      <c r="AHT122" s="34"/>
      <c r="AHU122" s="34"/>
      <c r="AHV122" s="34"/>
      <c r="AHW122" s="34"/>
      <c r="AHX122" s="34"/>
      <c r="AHY122" s="34"/>
      <c r="AHZ122" s="34"/>
      <c r="AIA122" s="34"/>
      <c r="AIB122" s="34"/>
      <c r="AIC122" s="34"/>
      <c r="AID122" s="34"/>
      <c r="AIE122" s="34"/>
      <c r="AIF122" s="34"/>
      <c r="AIG122" s="34"/>
      <c r="AIH122" s="34"/>
      <c r="AII122" s="34"/>
      <c r="AIJ122" s="34"/>
      <c r="AIK122" s="34"/>
      <c r="AIL122" s="34"/>
      <c r="AIM122" s="34"/>
      <c r="AIN122" s="34"/>
      <c r="AIO122" s="34"/>
      <c r="AIP122" s="34"/>
      <c r="AIQ122" s="34"/>
      <c r="AIR122" s="34"/>
      <c r="AIS122" s="34"/>
      <c r="AIT122" s="34"/>
      <c r="AIU122" s="34"/>
      <c r="AIV122" s="34"/>
      <c r="AIW122" s="34"/>
      <c r="AIX122" s="34"/>
      <c r="AIY122" s="34"/>
      <c r="AIZ122" s="34"/>
      <c r="AJA122" s="34"/>
      <c r="AJB122" s="34"/>
      <c r="AJC122" s="34"/>
      <c r="AJD122" s="34"/>
      <c r="AJE122" s="34"/>
      <c r="AJF122" s="34"/>
      <c r="AJG122" s="34"/>
      <c r="AJH122" s="34"/>
      <c r="AJI122" s="34"/>
      <c r="AJJ122" s="34"/>
      <c r="AJK122" s="34"/>
      <c r="AJL122" s="34"/>
      <c r="AJM122" s="34"/>
      <c r="AJN122" s="34"/>
      <c r="AJO122" s="34"/>
      <c r="AJP122" s="34"/>
      <c r="AJQ122" s="34"/>
      <c r="AJR122" s="34"/>
      <c r="AJS122" s="34"/>
      <c r="AJT122" s="34"/>
      <c r="AJU122" s="34"/>
      <c r="AJV122" s="34"/>
      <c r="AJW122" s="34"/>
      <c r="AJX122" s="34"/>
      <c r="AJY122" s="34"/>
      <c r="AJZ122" s="34"/>
      <c r="AKA122" s="34"/>
      <c r="AKB122" s="34"/>
      <c r="AKC122" s="34"/>
      <c r="AKD122" s="34"/>
      <c r="AKE122" s="34"/>
      <c r="AKF122" s="34"/>
      <c r="AKG122" s="34"/>
      <c r="AKH122" s="34"/>
      <c r="AKI122" s="34"/>
      <c r="AKJ122" s="34"/>
      <c r="AKK122" s="34"/>
      <c r="AKL122" s="34"/>
      <c r="AKM122" s="34"/>
      <c r="AKN122" s="34"/>
      <c r="AKO122" s="34"/>
      <c r="AKP122" s="34"/>
      <c r="AKQ122" s="34"/>
      <c r="AKR122" s="34"/>
      <c r="AKS122" s="34"/>
      <c r="AKT122" s="34"/>
      <c r="AKU122" s="34"/>
      <c r="AKV122" s="34"/>
      <c r="AKW122" s="34"/>
      <c r="AKX122" s="34"/>
      <c r="AKY122" s="34"/>
      <c r="AKZ122" s="34"/>
      <c r="ALA122" s="34"/>
      <c r="ALB122" s="34"/>
      <c r="ALC122" s="34"/>
      <c r="ALD122" s="34"/>
      <c r="ALE122" s="34"/>
      <c r="ALF122" s="34"/>
      <c r="ALG122" s="34"/>
      <c r="ALH122" s="34"/>
      <c r="ALI122" s="34"/>
      <c r="ALJ122" s="34"/>
      <c r="ALK122" s="34"/>
      <c r="ALL122" s="34"/>
      <c r="ALM122" s="34"/>
      <c r="ALN122" s="34"/>
      <c r="ALO122" s="34"/>
      <c r="ALP122" s="34"/>
      <c r="ALQ122" s="34"/>
      <c r="ALR122" s="34"/>
      <c r="ALS122" s="34"/>
      <c r="ALT122" s="34"/>
      <c r="ALU122" s="34"/>
      <c r="ALV122" s="34"/>
      <c r="ALW122" s="34"/>
      <c r="ALX122" s="34"/>
      <c r="ALY122" s="34"/>
      <c r="ALZ122" s="34"/>
      <c r="AMA122" s="34"/>
      <c r="AMB122" s="34"/>
      <c r="AMC122" s="34"/>
      <c r="AMD122" s="34"/>
      <c r="AME122" s="34"/>
      <c r="AMF122" s="34"/>
      <c r="AMG122" s="34"/>
      <c r="AMH122" s="34"/>
      <c r="AMI122" s="34"/>
      <c r="AMJ122" s="34"/>
      <c r="AMK122" s="34"/>
    </row>
    <row r="123" spans="1:1025" ht="15.75" x14ac:dyDescent="0.25">
      <c r="A123" s="34"/>
      <c r="B123" s="57" t="s">
        <v>15</v>
      </c>
      <c r="C123" s="30"/>
      <c r="D123" s="21">
        <f>C115</f>
        <v>53125.819914599982</v>
      </c>
      <c r="E123" s="21"/>
      <c r="F123" s="34"/>
      <c r="G123" s="117" t="s">
        <v>18</v>
      </c>
      <c r="H123" s="70">
        <f>K23</f>
        <v>0</v>
      </c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  <c r="DJ123" s="34"/>
      <c r="DK123" s="34"/>
      <c r="DL123" s="34"/>
      <c r="DM123" s="34"/>
      <c r="DN123" s="34"/>
      <c r="DO123" s="34"/>
      <c r="DP123" s="34"/>
      <c r="DQ123" s="34"/>
      <c r="DR123" s="34"/>
      <c r="DS123" s="34"/>
      <c r="DT123" s="34"/>
      <c r="DU123" s="34"/>
      <c r="DV123" s="34"/>
      <c r="DW123" s="34"/>
      <c r="DX123" s="34"/>
      <c r="DY123" s="34"/>
      <c r="DZ123" s="34"/>
      <c r="EA123" s="34"/>
      <c r="EB123" s="34"/>
      <c r="EC123" s="34"/>
      <c r="ED123" s="34"/>
      <c r="EE123" s="34"/>
      <c r="EF123" s="34"/>
      <c r="EG123" s="34"/>
      <c r="EH123" s="34"/>
      <c r="EI123" s="34"/>
      <c r="EJ123" s="34"/>
      <c r="EK123" s="34"/>
      <c r="EL123" s="34"/>
      <c r="EM123" s="34"/>
      <c r="EN123" s="34"/>
      <c r="EO123" s="34"/>
      <c r="EP123" s="34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4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4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34"/>
      <c r="GN123" s="34"/>
      <c r="GO123" s="34"/>
      <c r="GP123" s="34"/>
      <c r="GQ123" s="34"/>
      <c r="GR123" s="34"/>
      <c r="GS123" s="34"/>
      <c r="GT123" s="34"/>
      <c r="GU123" s="34"/>
      <c r="GV123" s="34"/>
      <c r="GW123" s="34"/>
      <c r="GX123" s="34"/>
      <c r="GY123" s="34"/>
      <c r="GZ123" s="34"/>
      <c r="HA123" s="34"/>
      <c r="HB123" s="34"/>
      <c r="HC123" s="34"/>
      <c r="HD123" s="34"/>
      <c r="HE123" s="34"/>
      <c r="HF123" s="34"/>
      <c r="HG123" s="34"/>
      <c r="HH123" s="34"/>
      <c r="HI123" s="34"/>
      <c r="HJ123" s="34"/>
      <c r="HK123" s="34"/>
      <c r="HL123" s="34"/>
      <c r="HM123" s="34"/>
      <c r="HN123" s="34"/>
      <c r="HO123" s="34"/>
      <c r="HP123" s="34"/>
      <c r="HQ123" s="34"/>
      <c r="HR123" s="34"/>
      <c r="HS123" s="34"/>
      <c r="HT123" s="34"/>
      <c r="HU123" s="34"/>
      <c r="HV123" s="34"/>
      <c r="HW123" s="34"/>
      <c r="HX123" s="34"/>
      <c r="HY123" s="34"/>
      <c r="HZ123" s="34"/>
      <c r="IA123" s="34"/>
      <c r="IB123" s="34"/>
      <c r="IC123" s="34"/>
      <c r="ID123" s="34"/>
      <c r="IE123" s="34"/>
      <c r="IF123" s="34"/>
      <c r="IG123" s="34"/>
      <c r="IH123" s="34"/>
      <c r="II123" s="34"/>
      <c r="IJ123" s="34"/>
      <c r="IK123" s="34"/>
      <c r="IL123" s="34"/>
      <c r="IM123" s="34"/>
      <c r="IN123" s="34"/>
      <c r="IO123" s="34"/>
      <c r="IP123" s="34"/>
      <c r="IQ123" s="34"/>
      <c r="IR123" s="34"/>
      <c r="IS123" s="34"/>
      <c r="IT123" s="34"/>
      <c r="IU123" s="34"/>
      <c r="IV123" s="34"/>
      <c r="IW123" s="34"/>
      <c r="IX123" s="34"/>
      <c r="IY123" s="34"/>
      <c r="IZ123" s="34"/>
      <c r="JA123" s="34"/>
      <c r="JB123" s="34"/>
      <c r="JC123" s="34"/>
      <c r="JD123" s="34"/>
      <c r="JE123" s="34"/>
      <c r="JF123" s="34"/>
      <c r="JG123" s="34"/>
      <c r="JH123" s="34"/>
      <c r="JI123" s="34"/>
      <c r="JJ123" s="34"/>
      <c r="JK123" s="34"/>
      <c r="JL123" s="34"/>
      <c r="JM123" s="34"/>
      <c r="JN123" s="34"/>
      <c r="JO123" s="34"/>
      <c r="JP123" s="34"/>
      <c r="JQ123" s="34"/>
      <c r="JR123" s="34"/>
      <c r="JS123" s="34"/>
      <c r="JT123" s="34"/>
      <c r="JU123" s="34"/>
      <c r="JV123" s="34"/>
      <c r="JW123" s="34"/>
      <c r="JX123" s="34"/>
      <c r="JY123" s="34"/>
      <c r="JZ123" s="34"/>
      <c r="KA123" s="34"/>
      <c r="KB123" s="34"/>
      <c r="KC123" s="34"/>
      <c r="KD123" s="34"/>
      <c r="KE123" s="34"/>
      <c r="KF123" s="34"/>
      <c r="KG123" s="34"/>
      <c r="KH123" s="34"/>
      <c r="KI123" s="34"/>
      <c r="KJ123" s="34"/>
      <c r="KK123" s="34"/>
      <c r="KL123" s="34"/>
      <c r="KM123" s="34"/>
      <c r="KN123" s="34"/>
      <c r="KO123" s="34"/>
      <c r="KP123" s="34"/>
      <c r="KQ123" s="34"/>
      <c r="KR123" s="34"/>
      <c r="KS123" s="34"/>
      <c r="KT123" s="34"/>
      <c r="KU123" s="34"/>
      <c r="KV123" s="34"/>
      <c r="KW123" s="34"/>
      <c r="KX123" s="34"/>
      <c r="KY123" s="34"/>
      <c r="KZ123" s="34"/>
      <c r="LA123" s="34"/>
      <c r="LB123" s="34"/>
      <c r="LC123" s="34"/>
      <c r="LD123" s="34"/>
      <c r="LE123" s="34"/>
      <c r="LF123" s="34"/>
      <c r="LG123" s="34"/>
      <c r="LH123" s="34"/>
      <c r="LI123" s="34"/>
      <c r="LJ123" s="34"/>
      <c r="LK123" s="34"/>
      <c r="LL123" s="34"/>
      <c r="LM123" s="34"/>
      <c r="LN123" s="34"/>
      <c r="LO123" s="34"/>
      <c r="LP123" s="34"/>
      <c r="LQ123" s="34"/>
      <c r="LR123" s="34"/>
      <c r="LS123" s="34"/>
      <c r="LT123" s="34"/>
      <c r="LU123" s="34"/>
      <c r="LV123" s="34"/>
      <c r="LW123" s="34"/>
      <c r="LX123" s="34"/>
      <c r="LY123" s="34"/>
      <c r="LZ123" s="34"/>
      <c r="MA123" s="34"/>
      <c r="MB123" s="34"/>
      <c r="MC123" s="34"/>
      <c r="MD123" s="34"/>
      <c r="ME123" s="34"/>
      <c r="MF123" s="34"/>
      <c r="MG123" s="34"/>
      <c r="MH123" s="34"/>
      <c r="MI123" s="34"/>
      <c r="MJ123" s="34"/>
      <c r="MK123" s="34"/>
      <c r="ML123" s="34"/>
      <c r="MM123" s="34"/>
      <c r="MN123" s="34"/>
      <c r="MO123" s="34"/>
      <c r="MP123" s="34"/>
      <c r="MQ123" s="34"/>
      <c r="MR123" s="34"/>
      <c r="MS123" s="34"/>
      <c r="MT123" s="34"/>
      <c r="MU123" s="34"/>
      <c r="MV123" s="34"/>
      <c r="MW123" s="34"/>
      <c r="MX123" s="34"/>
      <c r="MY123" s="34"/>
      <c r="MZ123" s="34"/>
      <c r="NA123" s="34"/>
      <c r="NB123" s="34"/>
      <c r="NC123" s="34"/>
      <c r="ND123" s="34"/>
      <c r="NE123" s="34"/>
      <c r="NF123" s="34"/>
      <c r="NG123" s="34"/>
      <c r="NH123" s="34"/>
      <c r="NI123" s="34"/>
      <c r="NJ123" s="34"/>
      <c r="NK123" s="34"/>
      <c r="NL123" s="34"/>
      <c r="NM123" s="34"/>
      <c r="NN123" s="34"/>
      <c r="NO123" s="34"/>
      <c r="NP123" s="34"/>
      <c r="NQ123" s="34"/>
      <c r="NR123" s="34"/>
      <c r="NS123" s="34"/>
      <c r="NT123" s="34"/>
      <c r="NU123" s="34"/>
      <c r="NV123" s="34"/>
      <c r="NW123" s="34"/>
      <c r="NX123" s="34"/>
      <c r="NY123" s="34"/>
      <c r="NZ123" s="34"/>
      <c r="OA123" s="34"/>
      <c r="OB123" s="34"/>
      <c r="OC123" s="34"/>
      <c r="OD123" s="34"/>
      <c r="OE123" s="34"/>
      <c r="OF123" s="34"/>
      <c r="OG123" s="34"/>
      <c r="OH123" s="34"/>
      <c r="OI123" s="34"/>
      <c r="OJ123" s="34"/>
      <c r="OK123" s="34"/>
      <c r="OL123" s="34"/>
      <c r="OM123" s="34"/>
      <c r="ON123" s="34"/>
      <c r="OO123" s="34"/>
      <c r="OP123" s="34"/>
      <c r="OQ123" s="34"/>
      <c r="OR123" s="34"/>
      <c r="OS123" s="34"/>
      <c r="OT123" s="34"/>
      <c r="OU123" s="34"/>
      <c r="OV123" s="34"/>
      <c r="OW123" s="34"/>
      <c r="OX123" s="34"/>
      <c r="OY123" s="34"/>
      <c r="OZ123" s="34"/>
      <c r="PA123" s="34"/>
      <c r="PB123" s="34"/>
      <c r="PC123" s="34"/>
      <c r="PD123" s="34"/>
      <c r="PE123" s="34"/>
      <c r="PF123" s="34"/>
      <c r="PG123" s="34"/>
      <c r="PH123" s="34"/>
      <c r="PI123" s="34"/>
      <c r="PJ123" s="34"/>
      <c r="PK123" s="34"/>
      <c r="PL123" s="34"/>
      <c r="PM123" s="34"/>
      <c r="PN123" s="34"/>
      <c r="PO123" s="34"/>
      <c r="PP123" s="34"/>
      <c r="PQ123" s="34"/>
      <c r="PR123" s="34"/>
      <c r="PS123" s="34"/>
      <c r="PT123" s="34"/>
      <c r="PU123" s="34"/>
      <c r="PV123" s="34"/>
      <c r="PW123" s="34"/>
      <c r="PX123" s="34"/>
      <c r="PY123" s="34"/>
      <c r="PZ123" s="34"/>
      <c r="QA123" s="34"/>
      <c r="QB123" s="34"/>
      <c r="QC123" s="34"/>
      <c r="QD123" s="34"/>
      <c r="QE123" s="34"/>
      <c r="QF123" s="34"/>
      <c r="QG123" s="34"/>
      <c r="QH123" s="34"/>
      <c r="QI123" s="34"/>
      <c r="QJ123" s="34"/>
      <c r="QK123" s="34"/>
      <c r="QL123" s="34"/>
      <c r="QM123" s="34"/>
      <c r="QN123" s="34"/>
      <c r="QO123" s="34"/>
      <c r="QP123" s="34"/>
      <c r="QQ123" s="34"/>
      <c r="QR123" s="34"/>
      <c r="QS123" s="34"/>
      <c r="QT123" s="34"/>
      <c r="QU123" s="34"/>
      <c r="QV123" s="34"/>
      <c r="QW123" s="34"/>
      <c r="QX123" s="34"/>
      <c r="QY123" s="34"/>
      <c r="QZ123" s="34"/>
      <c r="RA123" s="34"/>
      <c r="RB123" s="34"/>
      <c r="RC123" s="34"/>
      <c r="RD123" s="34"/>
      <c r="RE123" s="34"/>
      <c r="RF123" s="34"/>
      <c r="RG123" s="34"/>
      <c r="RH123" s="34"/>
      <c r="RI123" s="34"/>
      <c r="RJ123" s="34"/>
      <c r="RK123" s="34"/>
      <c r="RL123" s="34"/>
      <c r="RM123" s="34"/>
      <c r="RN123" s="34"/>
      <c r="RO123" s="34"/>
      <c r="RP123" s="34"/>
      <c r="RQ123" s="34"/>
      <c r="RR123" s="34"/>
      <c r="RS123" s="34"/>
      <c r="RT123" s="34"/>
      <c r="RU123" s="34"/>
      <c r="RV123" s="34"/>
      <c r="RW123" s="34"/>
      <c r="RX123" s="34"/>
      <c r="RY123" s="34"/>
      <c r="RZ123" s="34"/>
      <c r="SA123" s="34"/>
      <c r="SB123" s="34"/>
      <c r="SC123" s="34"/>
      <c r="SD123" s="34"/>
      <c r="SE123" s="34"/>
      <c r="SF123" s="34"/>
      <c r="SG123" s="34"/>
      <c r="SH123" s="34"/>
      <c r="SI123" s="34"/>
      <c r="SJ123" s="34"/>
      <c r="SK123" s="34"/>
      <c r="SL123" s="34"/>
      <c r="SM123" s="34"/>
      <c r="SN123" s="34"/>
      <c r="SO123" s="34"/>
      <c r="SP123" s="34"/>
      <c r="SQ123" s="34"/>
      <c r="SR123" s="34"/>
      <c r="SS123" s="34"/>
      <c r="ST123" s="34"/>
      <c r="SU123" s="34"/>
      <c r="SV123" s="34"/>
      <c r="SW123" s="34"/>
      <c r="SX123" s="34"/>
      <c r="SY123" s="34"/>
      <c r="SZ123" s="34"/>
      <c r="TA123" s="34"/>
      <c r="TB123" s="34"/>
      <c r="TC123" s="34"/>
      <c r="TD123" s="34"/>
      <c r="TE123" s="34"/>
      <c r="TF123" s="34"/>
      <c r="TG123" s="34"/>
      <c r="TH123" s="34"/>
      <c r="TI123" s="34"/>
      <c r="TJ123" s="34"/>
      <c r="TK123" s="34"/>
      <c r="TL123" s="34"/>
      <c r="TM123" s="34"/>
      <c r="TN123" s="34"/>
      <c r="TO123" s="34"/>
      <c r="TP123" s="34"/>
      <c r="TQ123" s="34"/>
      <c r="TR123" s="34"/>
      <c r="TS123" s="34"/>
      <c r="TT123" s="34"/>
      <c r="TU123" s="34"/>
      <c r="TV123" s="34"/>
      <c r="TW123" s="34"/>
      <c r="TX123" s="34"/>
      <c r="TY123" s="34"/>
      <c r="TZ123" s="34"/>
      <c r="UA123" s="34"/>
      <c r="UB123" s="34"/>
      <c r="UC123" s="34"/>
      <c r="UD123" s="34"/>
      <c r="UE123" s="34"/>
      <c r="UF123" s="34"/>
      <c r="UG123" s="34"/>
      <c r="UH123" s="34"/>
      <c r="UI123" s="34"/>
      <c r="UJ123" s="34"/>
      <c r="UK123" s="34"/>
      <c r="UL123" s="34"/>
      <c r="UM123" s="34"/>
      <c r="UN123" s="34"/>
      <c r="UO123" s="34"/>
      <c r="UP123" s="34"/>
      <c r="UQ123" s="34"/>
      <c r="UR123" s="34"/>
      <c r="US123" s="34"/>
      <c r="UT123" s="34"/>
      <c r="UU123" s="34"/>
      <c r="UV123" s="34"/>
      <c r="UW123" s="34"/>
      <c r="UX123" s="34"/>
      <c r="UY123" s="34"/>
      <c r="UZ123" s="34"/>
      <c r="VA123" s="34"/>
      <c r="VB123" s="34"/>
      <c r="VC123" s="34"/>
      <c r="VD123" s="34"/>
      <c r="VE123" s="34"/>
      <c r="VF123" s="34"/>
      <c r="VG123" s="34"/>
      <c r="VH123" s="34"/>
      <c r="VI123" s="34"/>
      <c r="VJ123" s="34"/>
      <c r="VK123" s="34"/>
      <c r="VL123" s="34"/>
      <c r="VM123" s="34"/>
      <c r="VN123" s="34"/>
      <c r="VO123" s="34"/>
      <c r="VP123" s="34"/>
      <c r="VQ123" s="34"/>
      <c r="VR123" s="34"/>
      <c r="VS123" s="34"/>
      <c r="VT123" s="34"/>
      <c r="VU123" s="34"/>
      <c r="VV123" s="34"/>
      <c r="VW123" s="34"/>
      <c r="VX123" s="34"/>
      <c r="VY123" s="34"/>
      <c r="VZ123" s="34"/>
      <c r="WA123" s="34"/>
      <c r="WB123" s="34"/>
      <c r="WC123" s="34"/>
      <c r="WD123" s="34"/>
      <c r="WE123" s="34"/>
      <c r="WF123" s="34"/>
      <c r="WG123" s="34"/>
      <c r="WH123" s="34"/>
      <c r="WI123" s="34"/>
      <c r="WJ123" s="34"/>
      <c r="WK123" s="34"/>
      <c r="WL123" s="34"/>
      <c r="WM123" s="34"/>
      <c r="WN123" s="34"/>
      <c r="WO123" s="34"/>
      <c r="WP123" s="34"/>
      <c r="WQ123" s="34"/>
      <c r="WR123" s="34"/>
      <c r="WS123" s="34"/>
      <c r="WT123" s="34"/>
      <c r="WU123" s="34"/>
      <c r="WV123" s="34"/>
      <c r="WW123" s="34"/>
      <c r="WX123" s="34"/>
      <c r="WY123" s="34"/>
      <c r="WZ123" s="34"/>
      <c r="XA123" s="34"/>
      <c r="XB123" s="34"/>
      <c r="XC123" s="34"/>
      <c r="XD123" s="34"/>
      <c r="XE123" s="34"/>
      <c r="XF123" s="34"/>
      <c r="XG123" s="34"/>
      <c r="XH123" s="34"/>
      <c r="XI123" s="34"/>
      <c r="XJ123" s="34"/>
      <c r="XK123" s="34"/>
      <c r="XL123" s="34"/>
      <c r="XM123" s="34"/>
      <c r="XN123" s="34"/>
      <c r="XO123" s="34"/>
      <c r="XP123" s="34"/>
      <c r="XQ123" s="34"/>
      <c r="XR123" s="34"/>
      <c r="XS123" s="34"/>
      <c r="XT123" s="34"/>
      <c r="XU123" s="34"/>
      <c r="XV123" s="34"/>
      <c r="XW123" s="34"/>
      <c r="XX123" s="34"/>
      <c r="XY123" s="34"/>
      <c r="XZ123" s="34"/>
      <c r="YA123" s="34"/>
      <c r="YB123" s="34"/>
      <c r="YC123" s="34"/>
      <c r="YD123" s="34"/>
      <c r="YE123" s="34"/>
      <c r="YF123" s="34"/>
      <c r="YG123" s="34"/>
      <c r="YH123" s="34"/>
      <c r="YI123" s="34"/>
      <c r="YJ123" s="34"/>
      <c r="YK123" s="34"/>
      <c r="YL123" s="34"/>
      <c r="YM123" s="34"/>
      <c r="YN123" s="34"/>
      <c r="YO123" s="34"/>
      <c r="YP123" s="34"/>
      <c r="YQ123" s="34"/>
      <c r="YR123" s="34"/>
      <c r="YS123" s="34"/>
      <c r="YT123" s="34"/>
      <c r="YU123" s="34"/>
      <c r="YV123" s="34"/>
      <c r="YW123" s="34"/>
      <c r="YX123" s="34"/>
      <c r="YY123" s="34"/>
      <c r="YZ123" s="34"/>
      <c r="ZA123" s="34"/>
      <c r="ZB123" s="34"/>
      <c r="ZC123" s="34"/>
      <c r="ZD123" s="34"/>
      <c r="ZE123" s="34"/>
      <c r="ZF123" s="34"/>
      <c r="ZG123" s="34"/>
      <c r="ZH123" s="34"/>
      <c r="ZI123" s="34"/>
      <c r="ZJ123" s="34"/>
      <c r="ZK123" s="34"/>
      <c r="ZL123" s="34"/>
      <c r="ZM123" s="34"/>
      <c r="ZN123" s="34"/>
      <c r="ZO123" s="34"/>
      <c r="ZP123" s="34"/>
      <c r="ZQ123" s="34"/>
      <c r="ZR123" s="34"/>
      <c r="ZS123" s="34"/>
      <c r="ZT123" s="34"/>
      <c r="ZU123" s="34"/>
      <c r="ZV123" s="34"/>
      <c r="ZW123" s="34"/>
      <c r="ZX123" s="34"/>
      <c r="ZY123" s="34"/>
      <c r="ZZ123" s="34"/>
      <c r="AAA123" s="34"/>
      <c r="AAB123" s="34"/>
      <c r="AAC123" s="34"/>
      <c r="AAD123" s="34"/>
      <c r="AAE123" s="34"/>
      <c r="AAF123" s="34"/>
      <c r="AAG123" s="34"/>
      <c r="AAH123" s="34"/>
      <c r="AAI123" s="34"/>
      <c r="AAJ123" s="34"/>
      <c r="AAK123" s="34"/>
      <c r="AAL123" s="34"/>
      <c r="AAM123" s="34"/>
      <c r="AAN123" s="34"/>
      <c r="AAO123" s="34"/>
      <c r="AAP123" s="34"/>
      <c r="AAQ123" s="34"/>
      <c r="AAR123" s="34"/>
      <c r="AAS123" s="34"/>
      <c r="AAT123" s="34"/>
      <c r="AAU123" s="34"/>
      <c r="AAV123" s="34"/>
      <c r="AAW123" s="34"/>
      <c r="AAX123" s="34"/>
      <c r="AAY123" s="34"/>
      <c r="AAZ123" s="34"/>
      <c r="ABA123" s="34"/>
      <c r="ABB123" s="34"/>
      <c r="ABC123" s="34"/>
      <c r="ABD123" s="34"/>
      <c r="ABE123" s="34"/>
      <c r="ABF123" s="34"/>
      <c r="ABG123" s="34"/>
      <c r="ABH123" s="34"/>
      <c r="ABI123" s="34"/>
      <c r="ABJ123" s="34"/>
      <c r="ABK123" s="34"/>
      <c r="ABL123" s="34"/>
      <c r="ABM123" s="34"/>
      <c r="ABN123" s="34"/>
      <c r="ABO123" s="34"/>
      <c r="ABP123" s="34"/>
      <c r="ABQ123" s="34"/>
      <c r="ABR123" s="34"/>
      <c r="ABS123" s="34"/>
      <c r="ABT123" s="34"/>
      <c r="ABU123" s="34"/>
      <c r="ABV123" s="34"/>
      <c r="ABW123" s="34"/>
      <c r="ABX123" s="34"/>
      <c r="ABY123" s="34"/>
      <c r="ABZ123" s="34"/>
      <c r="ACA123" s="34"/>
      <c r="ACB123" s="34"/>
      <c r="ACC123" s="34"/>
      <c r="ACD123" s="34"/>
      <c r="ACE123" s="34"/>
      <c r="ACF123" s="34"/>
      <c r="ACG123" s="34"/>
      <c r="ACH123" s="34"/>
      <c r="ACI123" s="34"/>
      <c r="ACJ123" s="34"/>
      <c r="ACK123" s="34"/>
      <c r="ACL123" s="34"/>
      <c r="ACM123" s="34"/>
      <c r="ACN123" s="34"/>
      <c r="ACO123" s="34"/>
      <c r="ACP123" s="34"/>
      <c r="ACQ123" s="34"/>
      <c r="ACR123" s="34"/>
      <c r="ACS123" s="34"/>
      <c r="ACT123" s="34"/>
      <c r="ACU123" s="34"/>
      <c r="ACV123" s="34"/>
      <c r="ACW123" s="34"/>
      <c r="ACX123" s="34"/>
      <c r="ACY123" s="34"/>
      <c r="ACZ123" s="34"/>
      <c r="ADA123" s="34"/>
      <c r="ADB123" s="34"/>
      <c r="ADC123" s="34"/>
      <c r="ADD123" s="34"/>
      <c r="ADE123" s="34"/>
      <c r="ADF123" s="34"/>
      <c r="ADG123" s="34"/>
      <c r="ADH123" s="34"/>
      <c r="ADI123" s="34"/>
      <c r="ADJ123" s="34"/>
      <c r="ADK123" s="34"/>
      <c r="ADL123" s="34"/>
      <c r="ADM123" s="34"/>
      <c r="ADN123" s="34"/>
      <c r="ADO123" s="34"/>
      <c r="ADP123" s="34"/>
      <c r="ADQ123" s="34"/>
      <c r="ADR123" s="34"/>
      <c r="ADS123" s="34"/>
      <c r="ADT123" s="34"/>
      <c r="ADU123" s="34"/>
      <c r="ADV123" s="34"/>
      <c r="ADW123" s="34"/>
      <c r="ADX123" s="34"/>
      <c r="ADY123" s="34"/>
      <c r="ADZ123" s="34"/>
      <c r="AEA123" s="34"/>
      <c r="AEB123" s="34"/>
      <c r="AEC123" s="34"/>
      <c r="AED123" s="34"/>
      <c r="AEE123" s="34"/>
      <c r="AEF123" s="34"/>
      <c r="AEG123" s="34"/>
      <c r="AEH123" s="34"/>
      <c r="AEI123" s="34"/>
      <c r="AEJ123" s="34"/>
      <c r="AEK123" s="34"/>
      <c r="AEL123" s="34"/>
      <c r="AEM123" s="34"/>
      <c r="AEN123" s="34"/>
      <c r="AEO123" s="34"/>
      <c r="AEP123" s="34"/>
      <c r="AEQ123" s="34"/>
      <c r="AER123" s="34"/>
      <c r="AES123" s="34"/>
      <c r="AET123" s="34"/>
      <c r="AEU123" s="34"/>
      <c r="AEV123" s="34"/>
      <c r="AEW123" s="34"/>
      <c r="AEX123" s="34"/>
      <c r="AEY123" s="34"/>
      <c r="AEZ123" s="34"/>
      <c r="AFA123" s="34"/>
      <c r="AFB123" s="34"/>
      <c r="AFC123" s="34"/>
      <c r="AFD123" s="34"/>
      <c r="AFE123" s="34"/>
      <c r="AFF123" s="34"/>
      <c r="AFG123" s="34"/>
      <c r="AFH123" s="34"/>
      <c r="AFI123" s="34"/>
      <c r="AFJ123" s="34"/>
      <c r="AFK123" s="34"/>
      <c r="AFL123" s="34"/>
      <c r="AFM123" s="34"/>
      <c r="AFN123" s="34"/>
      <c r="AFO123" s="34"/>
      <c r="AFP123" s="34"/>
      <c r="AFQ123" s="34"/>
      <c r="AFR123" s="34"/>
      <c r="AFS123" s="34"/>
      <c r="AFT123" s="34"/>
      <c r="AFU123" s="34"/>
      <c r="AFV123" s="34"/>
      <c r="AFW123" s="34"/>
      <c r="AFX123" s="34"/>
      <c r="AFY123" s="34"/>
      <c r="AFZ123" s="34"/>
      <c r="AGA123" s="34"/>
      <c r="AGB123" s="34"/>
      <c r="AGC123" s="34"/>
      <c r="AGD123" s="34"/>
      <c r="AGE123" s="34"/>
      <c r="AGF123" s="34"/>
      <c r="AGG123" s="34"/>
      <c r="AGH123" s="34"/>
      <c r="AGI123" s="34"/>
      <c r="AGJ123" s="34"/>
      <c r="AGK123" s="34"/>
      <c r="AGL123" s="34"/>
      <c r="AGM123" s="34"/>
      <c r="AGN123" s="34"/>
      <c r="AGO123" s="34"/>
      <c r="AGP123" s="34"/>
      <c r="AGQ123" s="34"/>
      <c r="AGR123" s="34"/>
      <c r="AGS123" s="34"/>
      <c r="AGT123" s="34"/>
      <c r="AGU123" s="34"/>
      <c r="AGV123" s="34"/>
      <c r="AGW123" s="34"/>
      <c r="AGX123" s="34"/>
      <c r="AGY123" s="34"/>
      <c r="AGZ123" s="34"/>
      <c r="AHA123" s="34"/>
      <c r="AHB123" s="34"/>
      <c r="AHC123" s="34"/>
      <c r="AHD123" s="34"/>
      <c r="AHE123" s="34"/>
      <c r="AHF123" s="34"/>
      <c r="AHG123" s="34"/>
      <c r="AHH123" s="34"/>
      <c r="AHI123" s="34"/>
      <c r="AHJ123" s="34"/>
      <c r="AHK123" s="34"/>
      <c r="AHL123" s="34"/>
      <c r="AHM123" s="34"/>
      <c r="AHN123" s="34"/>
      <c r="AHO123" s="34"/>
      <c r="AHP123" s="34"/>
      <c r="AHQ123" s="34"/>
      <c r="AHR123" s="34"/>
      <c r="AHS123" s="34"/>
      <c r="AHT123" s="34"/>
      <c r="AHU123" s="34"/>
      <c r="AHV123" s="34"/>
      <c r="AHW123" s="34"/>
      <c r="AHX123" s="34"/>
      <c r="AHY123" s="34"/>
      <c r="AHZ123" s="34"/>
      <c r="AIA123" s="34"/>
      <c r="AIB123" s="34"/>
      <c r="AIC123" s="34"/>
      <c r="AID123" s="34"/>
      <c r="AIE123" s="34"/>
      <c r="AIF123" s="34"/>
      <c r="AIG123" s="34"/>
      <c r="AIH123" s="34"/>
      <c r="AII123" s="34"/>
      <c r="AIJ123" s="34"/>
      <c r="AIK123" s="34"/>
      <c r="AIL123" s="34"/>
      <c r="AIM123" s="34"/>
      <c r="AIN123" s="34"/>
      <c r="AIO123" s="34"/>
      <c r="AIP123" s="34"/>
      <c r="AIQ123" s="34"/>
      <c r="AIR123" s="34"/>
      <c r="AIS123" s="34"/>
      <c r="AIT123" s="34"/>
      <c r="AIU123" s="34"/>
      <c r="AIV123" s="34"/>
      <c r="AIW123" s="34"/>
      <c r="AIX123" s="34"/>
      <c r="AIY123" s="34"/>
      <c r="AIZ123" s="34"/>
      <c r="AJA123" s="34"/>
      <c r="AJB123" s="34"/>
      <c r="AJC123" s="34"/>
      <c r="AJD123" s="34"/>
      <c r="AJE123" s="34"/>
      <c r="AJF123" s="34"/>
      <c r="AJG123" s="34"/>
      <c r="AJH123" s="34"/>
      <c r="AJI123" s="34"/>
      <c r="AJJ123" s="34"/>
      <c r="AJK123" s="34"/>
      <c r="AJL123" s="34"/>
      <c r="AJM123" s="34"/>
      <c r="AJN123" s="34"/>
      <c r="AJO123" s="34"/>
      <c r="AJP123" s="34"/>
      <c r="AJQ123" s="34"/>
      <c r="AJR123" s="34"/>
      <c r="AJS123" s="34"/>
      <c r="AJT123" s="34"/>
      <c r="AJU123" s="34"/>
      <c r="AJV123" s="34"/>
      <c r="AJW123" s="34"/>
      <c r="AJX123" s="34"/>
      <c r="AJY123" s="34"/>
      <c r="AJZ123" s="34"/>
      <c r="AKA123" s="34"/>
      <c r="AKB123" s="34"/>
      <c r="AKC123" s="34"/>
      <c r="AKD123" s="34"/>
      <c r="AKE123" s="34"/>
      <c r="AKF123" s="34"/>
      <c r="AKG123" s="34"/>
      <c r="AKH123" s="34"/>
      <c r="AKI123" s="34"/>
      <c r="AKJ123" s="34"/>
      <c r="AKK123" s="34"/>
      <c r="AKL123" s="34"/>
      <c r="AKM123" s="34"/>
      <c r="AKN123" s="34"/>
      <c r="AKO123" s="34"/>
      <c r="AKP123" s="34"/>
      <c r="AKQ123" s="34"/>
      <c r="AKR123" s="34"/>
      <c r="AKS123" s="34"/>
      <c r="AKT123" s="34"/>
      <c r="AKU123" s="34"/>
      <c r="AKV123" s="34"/>
      <c r="AKW123" s="34"/>
      <c r="AKX123" s="34"/>
      <c r="AKY123" s="34"/>
      <c r="AKZ123" s="34"/>
      <c r="ALA123" s="34"/>
      <c r="ALB123" s="34"/>
      <c r="ALC123" s="34"/>
      <c r="ALD123" s="34"/>
      <c r="ALE123" s="34"/>
      <c r="ALF123" s="34"/>
      <c r="ALG123" s="34"/>
      <c r="ALH123" s="34"/>
      <c r="ALI123" s="34"/>
      <c r="ALJ123" s="34"/>
      <c r="ALK123" s="34"/>
      <c r="ALL123" s="34"/>
      <c r="ALM123" s="34"/>
      <c r="ALN123" s="34"/>
      <c r="ALO123" s="34"/>
      <c r="ALP123" s="34"/>
      <c r="ALQ123" s="34"/>
      <c r="ALR123" s="34"/>
      <c r="ALS123" s="34"/>
      <c r="ALT123" s="34"/>
      <c r="ALU123" s="34"/>
      <c r="ALV123" s="34"/>
      <c r="ALW123" s="34"/>
      <c r="ALX123" s="34"/>
      <c r="ALY123" s="34"/>
      <c r="ALZ123" s="34"/>
      <c r="AMA123" s="34"/>
      <c r="AMB123" s="34"/>
      <c r="AMC123" s="34"/>
      <c r="AMD123" s="34"/>
      <c r="AME123" s="34"/>
      <c r="AMF123" s="34"/>
      <c r="AMG123" s="34"/>
      <c r="AMH123" s="34"/>
      <c r="AMI123" s="34"/>
      <c r="AMJ123" s="34"/>
      <c r="AMK123" s="34"/>
    </row>
    <row r="124" spans="1:1025" ht="15.75" x14ac:dyDescent="0.25">
      <c r="A124" s="34"/>
      <c r="B124" s="9" t="s">
        <v>145</v>
      </c>
      <c r="C124" s="30"/>
      <c r="D124" s="21"/>
      <c r="E124" s="18"/>
      <c r="F124" s="34"/>
      <c r="G124" s="119" t="s">
        <v>4</v>
      </c>
      <c r="H124" s="70">
        <f>K9</f>
        <v>223065.22</v>
      </c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4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34"/>
      <c r="GN124" s="34"/>
      <c r="GO124" s="34"/>
      <c r="GP124" s="34"/>
      <c r="GQ124" s="34"/>
      <c r="GR124" s="34"/>
      <c r="GS124" s="34"/>
      <c r="GT124" s="34"/>
      <c r="GU124" s="34"/>
      <c r="GV124" s="34"/>
      <c r="GW124" s="34"/>
      <c r="GX124" s="34"/>
      <c r="GY124" s="34"/>
      <c r="GZ124" s="34"/>
      <c r="HA124" s="34"/>
      <c r="HB124" s="34"/>
      <c r="HC124" s="34"/>
      <c r="HD124" s="34"/>
      <c r="HE124" s="34"/>
      <c r="HF124" s="34"/>
      <c r="HG124" s="34"/>
      <c r="HH124" s="34"/>
      <c r="HI124" s="34"/>
      <c r="HJ124" s="34"/>
      <c r="HK124" s="34"/>
      <c r="HL124" s="34"/>
      <c r="HM124" s="34"/>
      <c r="HN124" s="34"/>
      <c r="HO124" s="34"/>
      <c r="HP124" s="34"/>
      <c r="HQ124" s="34"/>
      <c r="HR124" s="34"/>
      <c r="HS124" s="34"/>
      <c r="HT124" s="34"/>
      <c r="HU124" s="34"/>
      <c r="HV124" s="34"/>
      <c r="HW124" s="34"/>
      <c r="HX124" s="34"/>
      <c r="HY124" s="34"/>
      <c r="HZ124" s="34"/>
      <c r="IA124" s="34"/>
      <c r="IB124" s="34"/>
      <c r="IC124" s="34"/>
      <c r="ID124" s="34"/>
      <c r="IE124" s="34"/>
      <c r="IF124" s="34"/>
      <c r="IG124" s="34"/>
      <c r="IH124" s="34"/>
      <c r="II124" s="34"/>
      <c r="IJ124" s="34"/>
      <c r="IK124" s="34"/>
      <c r="IL124" s="34"/>
      <c r="IM124" s="34"/>
      <c r="IN124" s="34"/>
      <c r="IO124" s="34"/>
      <c r="IP124" s="34"/>
      <c r="IQ124" s="34"/>
      <c r="IR124" s="34"/>
      <c r="IS124" s="34"/>
      <c r="IT124" s="34"/>
      <c r="IU124" s="34"/>
      <c r="IV124" s="34"/>
      <c r="IW124" s="34"/>
      <c r="IX124" s="34"/>
      <c r="IY124" s="34"/>
      <c r="IZ124" s="34"/>
      <c r="JA124" s="34"/>
      <c r="JB124" s="34"/>
      <c r="JC124" s="34"/>
      <c r="JD124" s="34"/>
      <c r="JE124" s="34"/>
      <c r="JF124" s="34"/>
      <c r="JG124" s="34"/>
      <c r="JH124" s="34"/>
      <c r="JI124" s="34"/>
      <c r="JJ124" s="34"/>
      <c r="JK124" s="34"/>
      <c r="JL124" s="34"/>
      <c r="JM124" s="34"/>
      <c r="JN124" s="34"/>
      <c r="JO124" s="34"/>
      <c r="JP124" s="34"/>
      <c r="JQ124" s="34"/>
      <c r="JR124" s="34"/>
      <c r="JS124" s="34"/>
      <c r="JT124" s="34"/>
      <c r="JU124" s="34"/>
      <c r="JV124" s="34"/>
      <c r="JW124" s="34"/>
      <c r="JX124" s="34"/>
      <c r="JY124" s="34"/>
      <c r="JZ124" s="34"/>
      <c r="KA124" s="34"/>
      <c r="KB124" s="34"/>
      <c r="KC124" s="34"/>
      <c r="KD124" s="34"/>
      <c r="KE124" s="34"/>
      <c r="KF124" s="34"/>
      <c r="KG124" s="34"/>
      <c r="KH124" s="34"/>
      <c r="KI124" s="34"/>
      <c r="KJ124" s="34"/>
      <c r="KK124" s="34"/>
      <c r="KL124" s="34"/>
      <c r="KM124" s="34"/>
      <c r="KN124" s="34"/>
      <c r="KO124" s="34"/>
      <c r="KP124" s="34"/>
      <c r="KQ124" s="34"/>
      <c r="KR124" s="34"/>
      <c r="KS124" s="34"/>
      <c r="KT124" s="34"/>
      <c r="KU124" s="34"/>
      <c r="KV124" s="34"/>
      <c r="KW124" s="34"/>
      <c r="KX124" s="34"/>
      <c r="KY124" s="34"/>
      <c r="KZ124" s="34"/>
      <c r="LA124" s="34"/>
      <c r="LB124" s="34"/>
      <c r="LC124" s="34"/>
      <c r="LD124" s="34"/>
      <c r="LE124" s="34"/>
      <c r="LF124" s="34"/>
      <c r="LG124" s="34"/>
      <c r="LH124" s="34"/>
      <c r="LI124" s="34"/>
      <c r="LJ124" s="34"/>
      <c r="LK124" s="34"/>
      <c r="LL124" s="34"/>
      <c r="LM124" s="34"/>
      <c r="LN124" s="34"/>
      <c r="LO124" s="34"/>
      <c r="LP124" s="34"/>
      <c r="LQ124" s="34"/>
      <c r="LR124" s="34"/>
      <c r="LS124" s="34"/>
      <c r="LT124" s="34"/>
      <c r="LU124" s="34"/>
      <c r="LV124" s="34"/>
      <c r="LW124" s="34"/>
      <c r="LX124" s="34"/>
      <c r="LY124" s="34"/>
      <c r="LZ124" s="34"/>
      <c r="MA124" s="34"/>
      <c r="MB124" s="34"/>
      <c r="MC124" s="34"/>
      <c r="MD124" s="34"/>
      <c r="ME124" s="34"/>
      <c r="MF124" s="34"/>
      <c r="MG124" s="34"/>
      <c r="MH124" s="34"/>
      <c r="MI124" s="34"/>
      <c r="MJ124" s="34"/>
      <c r="MK124" s="34"/>
      <c r="ML124" s="34"/>
      <c r="MM124" s="34"/>
      <c r="MN124" s="34"/>
      <c r="MO124" s="34"/>
      <c r="MP124" s="34"/>
      <c r="MQ124" s="34"/>
      <c r="MR124" s="34"/>
      <c r="MS124" s="34"/>
      <c r="MT124" s="34"/>
      <c r="MU124" s="34"/>
      <c r="MV124" s="34"/>
      <c r="MW124" s="34"/>
      <c r="MX124" s="34"/>
      <c r="MY124" s="34"/>
      <c r="MZ124" s="34"/>
      <c r="NA124" s="34"/>
      <c r="NB124" s="34"/>
      <c r="NC124" s="34"/>
      <c r="ND124" s="34"/>
      <c r="NE124" s="34"/>
      <c r="NF124" s="34"/>
      <c r="NG124" s="34"/>
      <c r="NH124" s="34"/>
      <c r="NI124" s="34"/>
      <c r="NJ124" s="34"/>
      <c r="NK124" s="34"/>
      <c r="NL124" s="34"/>
      <c r="NM124" s="34"/>
      <c r="NN124" s="34"/>
      <c r="NO124" s="34"/>
      <c r="NP124" s="34"/>
      <c r="NQ124" s="34"/>
      <c r="NR124" s="34"/>
      <c r="NS124" s="34"/>
      <c r="NT124" s="34"/>
      <c r="NU124" s="34"/>
      <c r="NV124" s="34"/>
      <c r="NW124" s="34"/>
      <c r="NX124" s="34"/>
      <c r="NY124" s="34"/>
      <c r="NZ124" s="34"/>
      <c r="OA124" s="34"/>
      <c r="OB124" s="34"/>
      <c r="OC124" s="34"/>
      <c r="OD124" s="34"/>
      <c r="OE124" s="34"/>
      <c r="OF124" s="34"/>
      <c r="OG124" s="34"/>
      <c r="OH124" s="34"/>
      <c r="OI124" s="34"/>
      <c r="OJ124" s="34"/>
      <c r="OK124" s="34"/>
      <c r="OL124" s="34"/>
      <c r="OM124" s="34"/>
      <c r="ON124" s="34"/>
      <c r="OO124" s="34"/>
      <c r="OP124" s="34"/>
      <c r="OQ124" s="34"/>
      <c r="OR124" s="34"/>
      <c r="OS124" s="34"/>
      <c r="OT124" s="34"/>
      <c r="OU124" s="34"/>
      <c r="OV124" s="34"/>
      <c r="OW124" s="34"/>
      <c r="OX124" s="34"/>
      <c r="OY124" s="34"/>
      <c r="OZ124" s="34"/>
      <c r="PA124" s="34"/>
      <c r="PB124" s="34"/>
      <c r="PC124" s="34"/>
      <c r="PD124" s="34"/>
      <c r="PE124" s="34"/>
      <c r="PF124" s="34"/>
      <c r="PG124" s="34"/>
      <c r="PH124" s="34"/>
      <c r="PI124" s="34"/>
      <c r="PJ124" s="34"/>
      <c r="PK124" s="34"/>
      <c r="PL124" s="34"/>
      <c r="PM124" s="34"/>
      <c r="PN124" s="34"/>
      <c r="PO124" s="34"/>
      <c r="PP124" s="34"/>
      <c r="PQ124" s="34"/>
      <c r="PR124" s="34"/>
      <c r="PS124" s="34"/>
      <c r="PT124" s="34"/>
      <c r="PU124" s="34"/>
      <c r="PV124" s="34"/>
      <c r="PW124" s="34"/>
      <c r="PX124" s="34"/>
      <c r="PY124" s="34"/>
      <c r="PZ124" s="34"/>
      <c r="QA124" s="34"/>
      <c r="QB124" s="34"/>
      <c r="QC124" s="34"/>
      <c r="QD124" s="34"/>
      <c r="QE124" s="34"/>
      <c r="QF124" s="34"/>
      <c r="QG124" s="34"/>
      <c r="QH124" s="34"/>
      <c r="QI124" s="34"/>
      <c r="QJ124" s="34"/>
      <c r="QK124" s="34"/>
      <c r="QL124" s="34"/>
      <c r="QM124" s="34"/>
      <c r="QN124" s="34"/>
      <c r="QO124" s="34"/>
      <c r="QP124" s="34"/>
      <c r="QQ124" s="34"/>
      <c r="QR124" s="34"/>
      <c r="QS124" s="34"/>
      <c r="QT124" s="34"/>
      <c r="QU124" s="34"/>
      <c r="QV124" s="34"/>
      <c r="QW124" s="34"/>
      <c r="QX124" s="34"/>
      <c r="QY124" s="34"/>
      <c r="QZ124" s="34"/>
      <c r="RA124" s="34"/>
      <c r="RB124" s="34"/>
      <c r="RC124" s="34"/>
      <c r="RD124" s="34"/>
      <c r="RE124" s="34"/>
      <c r="RF124" s="34"/>
      <c r="RG124" s="34"/>
      <c r="RH124" s="34"/>
      <c r="RI124" s="34"/>
      <c r="RJ124" s="34"/>
      <c r="RK124" s="34"/>
      <c r="RL124" s="34"/>
      <c r="RM124" s="34"/>
      <c r="RN124" s="34"/>
      <c r="RO124" s="34"/>
      <c r="RP124" s="34"/>
      <c r="RQ124" s="34"/>
      <c r="RR124" s="34"/>
      <c r="RS124" s="34"/>
      <c r="RT124" s="34"/>
      <c r="RU124" s="34"/>
      <c r="RV124" s="34"/>
      <c r="RW124" s="34"/>
      <c r="RX124" s="34"/>
      <c r="RY124" s="34"/>
      <c r="RZ124" s="34"/>
      <c r="SA124" s="34"/>
      <c r="SB124" s="34"/>
      <c r="SC124" s="34"/>
      <c r="SD124" s="34"/>
      <c r="SE124" s="34"/>
      <c r="SF124" s="34"/>
      <c r="SG124" s="34"/>
      <c r="SH124" s="34"/>
      <c r="SI124" s="34"/>
      <c r="SJ124" s="34"/>
      <c r="SK124" s="34"/>
      <c r="SL124" s="34"/>
      <c r="SM124" s="34"/>
      <c r="SN124" s="34"/>
      <c r="SO124" s="34"/>
      <c r="SP124" s="34"/>
      <c r="SQ124" s="34"/>
      <c r="SR124" s="34"/>
      <c r="SS124" s="34"/>
      <c r="ST124" s="34"/>
      <c r="SU124" s="34"/>
      <c r="SV124" s="34"/>
      <c r="SW124" s="34"/>
      <c r="SX124" s="34"/>
      <c r="SY124" s="34"/>
      <c r="SZ124" s="34"/>
      <c r="TA124" s="34"/>
      <c r="TB124" s="34"/>
      <c r="TC124" s="34"/>
      <c r="TD124" s="34"/>
      <c r="TE124" s="34"/>
      <c r="TF124" s="34"/>
      <c r="TG124" s="34"/>
      <c r="TH124" s="34"/>
      <c r="TI124" s="34"/>
      <c r="TJ124" s="34"/>
      <c r="TK124" s="34"/>
      <c r="TL124" s="34"/>
      <c r="TM124" s="34"/>
      <c r="TN124" s="34"/>
      <c r="TO124" s="34"/>
      <c r="TP124" s="34"/>
      <c r="TQ124" s="34"/>
      <c r="TR124" s="34"/>
      <c r="TS124" s="34"/>
      <c r="TT124" s="34"/>
      <c r="TU124" s="34"/>
      <c r="TV124" s="34"/>
      <c r="TW124" s="34"/>
      <c r="TX124" s="34"/>
      <c r="TY124" s="34"/>
      <c r="TZ124" s="34"/>
      <c r="UA124" s="34"/>
      <c r="UB124" s="34"/>
      <c r="UC124" s="34"/>
      <c r="UD124" s="34"/>
      <c r="UE124" s="34"/>
      <c r="UF124" s="34"/>
      <c r="UG124" s="34"/>
      <c r="UH124" s="34"/>
      <c r="UI124" s="34"/>
      <c r="UJ124" s="34"/>
      <c r="UK124" s="34"/>
      <c r="UL124" s="34"/>
      <c r="UM124" s="34"/>
      <c r="UN124" s="34"/>
      <c r="UO124" s="34"/>
      <c r="UP124" s="34"/>
      <c r="UQ124" s="34"/>
      <c r="UR124" s="34"/>
      <c r="US124" s="34"/>
      <c r="UT124" s="34"/>
      <c r="UU124" s="34"/>
      <c r="UV124" s="34"/>
      <c r="UW124" s="34"/>
      <c r="UX124" s="34"/>
      <c r="UY124" s="34"/>
      <c r="UZ124" s="34"/>
      <c r="VA124" s="34"/>
      <c r="VB124" s="34"/>
      <c r="VC124" s="34"/>
      <c r="VD124" s="34"/>
      <c r="VE124" s="34"/>
      <c r="VF124" s="34"/>
      <c r="VG124" s="34"/>
      <c r="VH124" s="34"/>
      <c r="VI124" s="34"/>
      <c r="VJ124" s="34"/>
      <c r="VK124" s="34"/>
      <c r="VL124" s="34"/>
      <c r="VM124" s="34"/>
      <c r="VN124" s="34"/>
      <c r="VO124" s="34"/>
      <c r="VP124" s="34"/>
      <c r="VQ124" s="34"/>
      <c r="VR124" s="34"/>
      <c r="VS124" s="34"/>
      <c r="VT124" s="34"/>
      <c r="VU124" s="34"/>
      <c r="VV124" s="34"/>
      <c r="VW124" s="34"/>
      <c r="VX124" s="34"/>
      <c r="VY124" s="34"/>
      <c r="VZ124" s="34"/>
      <c r="WA124" s="34"/>
      <c r="WB124" s="34"/>
      <c r="WC124" s="34"/>
      <c r="WD124" s="34"/>
      <c r="WE124" s="34"/>
      <c r="WF124" s="34"/>
      <c r="WG124" s="34"/>
      <c r="WH124" s="34"/>
      <c r="WI124" s="34"/>
      <c r="WJ124" s="34"/>
      <c r="WK124" s="34"/>
      <c r="WL124" s="34"/>
      <c r="WM124" s="34"/>
      <c r="WN124" s="34"/>
      <c r="WO124" s="34"/>
      <c r="WP124" s="34"/>
      <c r="WQ124" s="34"/>
      <c r="WR124" s="34"/>
      <c r="WS124" s="34"/>
      <c r="WT124" s="34"/>
      <c r="WU124" s="34"/>
      <c r="WV124" s="34"/>
      <c r="WW124" s="34"/>
      <c r="WX124" s="34"/>
      <c r="WY124" s="34"/>
      <c r="WZ124" s="34"/>
      <c r="XA124" s="34"/>
      <c r="XB124" s="34"/>
      <c r="XC124" s="34"/>
      <c r="XD124" s="34"/>
      <c r="XE124" s="34"/>
      <c r="XF124" s="34"/>
      <c r="XG124" s="34"/>
      <c r="XH124" s="34"/>
      <c r="XI124" s="34"/>
      <c r="XJ124" s="34"/>
      <c r="XK124" s="34"/>
      <c r="XL124" s="34"/>
      <c r="XM124" s="34"/>
      <c r="XN124" s="34"/>
      <c r="XO124" s="34"/>
      <c r="XP124" s="34"/>
      <c r="XQ124" s="34"/>
      <c r="XR124" s="34"/>
      <c r="XS124" s="34"/>
      <c r="XT124" s="34"/>
      <c r="XU124" s="34"/>
      <c r="XV124" s="34"/>
      <c r="XW124" s="34"/>
      <c r="XX124" s="34"/>
      <c r="XY124" s="34"/>
      <c r="XZ124" s="34"/>
      <c r="YA124" s="34"/>
      <c r="YB124" s="34"/>
      <c r="YC124" s="34"/>
      <c r="YD124" s="34"/>
      <c r="YE124" s="34"/>
      <c r="YF124" s="34"/>
      <c r="YG124" s="34"/>
      <c r="YH124" s="34"/>
      <c r="YI124" s="34"/>
      <c r="YJ124" s="34"/>
      <c r="YK124" s="34"/>
      <c r="YL124" s="34"/>
      <c r="YM124" s="34"/>
      <c r="YN124" s="34"/>
      <c r="YO124" s="34"/>
      <c r="YP124" s="34"/>
      <c r="YQ124" s="34"/>
      <c r="YR124" s="34"/>
      <c r="YS124" s="34"/>
      <c r="YT124" s="34"/>
      <c r="YU124" s="34"/>
      <c r="YV124" s="34"/>
      <c r="YW124" s="34"/>
      <c r="YX124" s="34"/>
      <c r="YY124" s="34"/>
      <c r="YZ124" s="34"/>
      <c r="ZA124" s="34"/>
      <c r="ZB124" s="34"/>
      <c r="ZC124" s="34"/>
      <c r="ZD124" s="34"/>
      <c r="ZE124" s="34"/>
      <c r="ZF124" s="34"/>
      <c r="ZG124" s="34"/>
      <c r="ZH124" s="34"/>
      <c r="ZI124" s="34"/>
      <c r="ZJ124" s="34"/>
      <c r="ZK124" s="34"/>
      <c r="ZL124" s="34"/>
      <c r="ZM124" s="34"/>
      <c r="ZN124" s="34"/>
      <c r="ZO124" s="34"/>
      <c r="ZP124" s="34"/>
      <c r="ZQ124" s="34"/>
      <c r="ZR124" s="34"/>
      <c r="ZS124" s="34"/>
      <c r="ZT124" s="34"/>
      <c r="ZU124" s="34"/>
      <c r="ZV124" s="34"/>
      <c r="ZW124" s="34"/>
      <c r="ZX124" s="34"/>
      <c r="ZY124" s="34"/>
      <c r="ZZ124" s="34"/>
      <c r="AAA124" s="34"/>
      <c r="AAB124" s="34"/>
      <c r="AAC124" s="34"/>
      <c r="AAD124" s="34"/>
      <c r="AAE124" s="34"/>
      <c r="AAF124" s="34"/>
      <c r="AAG124" s="34"/>
      <c r="AAH124" s="34"/>
      <c r="AAI124" s="34"/>
      <c r="AAJ124" s="34"/>
      <c r="AAK124" s="34"/>
      <c r="AAL124" s="34"/>
      <c r="AAM124" s="34"/>
      <c r="AAN124" s="34"/>
      <c r="AAO124" s="34"/>
      <c r="AAP124" s="34"/>
      <c r="AAQ124" s="34"/>
      <c r="AAR124" s="34"/>
      <c r="AAS124" s="34"/>
      <c r="AAT124" s="34"/>
      <c r="AAU124" s="34"/>
      <c r="AAV124" s="34"/>
      <c r="AAW124" s="34"/>
      <c r="AAX124" s="34"/>
      <c r="AAY124" s="34"/>
      <c r="AAZ124" s="34"/>
      <c r="ABA124" s="34"/>
      <c r="ABB124" s="34"/>
      <c r="ABC124" s="34"/>
      <c r="ABD124" s="34"/>
      <c r="ABE124" s="34"/>
      <c r="ABF124" s="34"/>
      <c r="ABG124" s="34"/>
      <c r="ABH124" s="34"/>
      <c r="ABI124" s="34"/>
      <c r="ABJ124" s="34"/>
      <c r="ABK124" s="34"/>
      <c r="ABL124" s="34"/>
      <c r="ABM124" s="34"/>
      <c r="ABN124" s="34"/>
      <c r="ABO124" s="34"/>
      <c r="ABP124" s="34"/>
      <c r="ABQ124" s="34"/>
      <c r="ABR124" s="34"/>
      <c r="ABS124" s="34"/>
      <c r="ABT124" s="34"/>
      <c r="ABU124" s="34"/>
      <c r="ABV124" s="34"/>
      <c r="ABW124" s="34"/>
      <c r="ABX124" s="34"/>
      <c r="ABY124" s="34"/>
      <c r="ABZ124" s="34"/>
      <c r="ACA124" s="34"/>
      <c r="ACB124" s="34"/>
      <c r="ACC124" s="34"/>
      <c r="ACD124" s="34"/>
      <c r="ACE124" s="34"/>
      <c r="ACF124" s="34"/>
      <c r="ACG124" s="34"/>
      <c r="ACH124" s="34"/>
      <c r="ACI124" s="34"/>
      <c r="ACJ124" s="34"/>
      <c r="ACK124" s="34"/>
      <c r="ACL124" s="34"/>
      <c r="ACM124" s="34"/>
      <c r="ACN124" s="34"/>
      <c r="ACO124" s="34"/>
      <c r="ACP124" s="34"/>
      <c r="ACQ124" s="34"/>
      <c r="ACR124" s="34"/>
      <c r="ACS124" s="34"/>
      <c r="ACT124" s="34"/>
      <c r="ACU124" s="34"/>
      <c r="ACV124" s="34"/>
      <c r="ACW124" s="34"/>
      <c r="ACX124" s="34"/>
      <c r="ACY124" s="34"/>
      <c r="ACZ124" s="34"/>
      <c r="ADA124" s="34"/>
      <c r="ADB124" s="34"/>
      <c r="ADC124" s="34"/>
      <c r="ADD124" s="34"/>
      <c r="ADE124" s="34"/>
      <c r="ADF124" s="34"/>
      <c r="ADG124" s="34"/>
      <c r="ADH124" s="34"/>
      <c r="ADI124" s="34"/>
      <c r="ADJ124" s="34"/>
      <c r="ADK124" s="34"/>
      <c r="ADL124" s="34"/>
      <c r="ADM124" s="34"/>
      <c r="ADN124" s="34"/>
      <c r="ADO124" s="34"/>
      <c r="ADP124" s="34"/>
      <c r="ADQ124" s="34"/>
      <c r="ADR124" s="34"/>
      <c r="ADS124" s="34"/>
      <c r="ADT124" s="34"/>
      <c r="ADU124" s="34"/>
      <c r="ADV124" s="34"/>
      <c r="ADW124" s="34"/>
      <c r="ADX124" s="34"/>
      <c r="ADY124" s="34"/>
      <c r="ADZ124" s="34"/>
      <c r="AEA124" s="34"/>
      <c r="AEB124" s="34"/>
      <c r="AEC124" s="34"/>
      <c r="AED124" s="34"/>
      <c r="AEE124" s="34"/>
      <c r="AEF124" s="34"/>
      <c r="AEG124" s="34"/>
      <c r="AEH124" s="34"/>
      <c r="AEI124" s="34"/>
      <c r="AEJ124" s="34"/>
      <c r="AEK124" s="34"/>
      <c r="AEL124" s="34"/>
      <c r="AEM124" s="34"/>
      <c r="AEN124" s="34"/>
      <c r="AEO124" s="34"/>
      <c r="AEP124" s="34"/>
      <c r="AEQ124" s="34"/>
      <c r="AER124" s="34"/>
      <c r="AES124" s="34"/>
      <c r="AET124" s="34"/>
      <c r="AEU124" s="34"/>
      <c r="AEV124" s="34"/>
      <c r="AEW124" s="34"/>
      <c r="AEX124" s="34"/>
      <c r="AEY124" s="34"/>
      <c r="AEZ124" s="34"/>
      <c r="AFA124" s="34"/>
      <c r="AFB124" s="34"/>
      <c r="AFC124" s="34"/>
      <c r="AFD124" s="34"/>
      <c r="AFE124" s="34"/>
      <c r="AFF124" s="34"/>
      <c r="AFG124" s="34"/>
      <c r="AFH124" s="34"/>
      <c r="AFI124" s="34"/>
      <c r="AFJ124" s="34"/>
      <c r="AFK124" s="34"/>
      <c r="AFL124" s="34"/>
      <c r="AFM124" s="34"/>
      <c r="AFN124" s="34"/>
      <c r="AFO124" s="34"/>
      <c r="AFP124" s="34"/>
      <c r="AFQ124" s="34"/>
      <c r="AFR124" s="34"/>
      <c r="AFS124" s="34"/>
      <c r="AFT124" s="34"/>
      <c r="AFU124" s="34"/>
      <c r="AFV124" s="34"/>
      <c r="AFW124" s="34"/>
      <c r="AFX124" s="34"/>
      <c r="AFY124" s="34"/>
      <c r="AFZ124" s="34"/>
      <c r="AGA124" s="34"/>
      <c r="AGB124" s="34"/>
      <c r="AGC124" s="34"/>
      <c r="AGD124" s="34"/>
      <c r="AGE124" s="34"/>
      <c r="AGF124" s="34"/>
      <c r="AGG124" s="34"/>
      <c r="AGH124" s="34"/>
      <c r="AGI124" s="34"/>
      <c r="AGJ124" s="34"/>
      <c r="AGK124" s="34"/>
      <c r="AGL124" s="34"/>
      <c r="AGM124" s="34"/>
      <c r="AGN124" s="34"/>
      <c r="AGO124" s="34"/>
      <c r="AGP124" s="34"/>
      <c r="AGQ124" s="34"/>
      <c r="AGR124" s="34"/>
      <c r="AGS124" s="34"/>
      <c r="AGT124" s="34"/>
      <c r="AGU124" s="34"/>
      <c r="AGV124" s="34"/>
      <c r="AGW124" s="34"/>
      <c r="AGX124" s="34"/>
      <c r="AGY124" s="34"/>
      <c r="AGZ124" s="34"/>
      <c r="AHA124" s="34"/>
      <c r="AHB124" s="34"/>
      <c r="AHC124" s="34"/>
      <c r="AHD124" s="34"/>
      <c r="AHE124" s="34"/>
      <c r="AHF124" s="34"/>
      <c r="AHG124" s="34"/>
      <c r="AHH124" s="34"/>
      <c r="AHI124" s="34"/>
      <c r="AHJ124" s="34"/>
      <c r="AHK124" s="34"/>
      <c r="AHL124" s="34"/>
      <c r="AHM124" s="34"/>
      <c r="AHN124" s="34"/>
      <c r="AHO124" s="34"/>
      <c r="AHP124" s="34"/>
      <c r="AHQ124" s="34"/>
      <c r="AHR124" s="34"/>
      <c r="AHS124" s="34"/>
      <c r="AHT124" s="34"/>
      <c r="AHU124" s="34"/>
      <c r="AHV124" s="34"/>
      <c r="AHW124" s="34"/>
      <c r="AHX124" s="34"/>
      <c r="AHY124" s="34"/>
      <c r="AHZ124" s="34"/>
      <c r="AIA124" s="34"/>
      <c r="AIB124" s="34"/>
      <c r="AIC124" s="34"/>
      <c r="AID124" s="34"/>
      <c r="AIE124" s="34"/>
      <c r="AIF124" s="34"/>
      <c r="AIG124" s="34"/>
      <c r="AIH124" s="34"/>
      <c r="AII124" s="34"/>
      <c r="AIJ124" s="34"/>
      <c r="AIK124" s="34"/>
      <c r="AIL124" s="34"/>
      <c r="AIM124" s="34"/>
      <c r="AIN124" s="34"/>
      <c r="AIO124" s="34"/>
      <c r="AIP124" s="34"/>
      <c r="AIQ124" s="34"/>
      <c r="AIR124" s="34"/>
      <c r="AIS124" s="34"/>
      <c r="AIT124" s="34"/>
      <c r="AIU124" s="34"/>
      <c r="AIV124" s="34"/>
      <c r="AIW124" s="34"/>
      <c r="AIX124" s="34"/>
      <c r="AIY124" s="34"/>
      <c r="AIZ124" s="34"/>
      <c r="AJA124" s="34"/>
      <c r="AJB124" s="34"/>
      <c r="AJC124" s="34"/>
      <c r="AJD124" s="34"/>
      <c r="AJE124" s="34"/>
      <c r="AJF124" s="34"/>
      <c r="AJG124" s="34"/>
      <c r="AJH124" s="34"/>
      <c r="AJI124" s="34"/>
      <c r="AJJ124" s="34"/>
      <c r="AJK124" s="34"/>
      <c r="AJL124" s="34"/>
      <c r="AJM124" s="34"/>
      <c r="AJN124" s="34"/>
      <c r="AJO124" s="34"/>
      <c r="AJP124" s="34"/>
      <c r="AJQ124" s="34"/>
      <c r="AJR124" s="34"/>
      <c r="AJS124" s="34"/>
      <c r="AJT124" s="34"/>
      <c r="AJU124" s="34"/>
      <c r="AJV124" s="34"/>
      <c r="AJW124" s="34"/>
      <c r="AJX124" s="34"/>
      <c r="AJY124" s="34"/>
      <c r="AJZ124" s="34"/>
      <c r="AKA124" s="34"/>
      <c r="AKB124" s="34"/>
      <c r="AKC124" s="34"/>
      <c r="AKD124" s="34"/>
      <c r="AKE124" s="34"/>
      <c r="AKF124" s="34"/>
      <c r="AKG124" s="34"/>
      <c r="AKH124" s="34"/>
      <c r="AKI124" s="34"/>
      <c r="AKJ124" s="34"/>
      <c r="AKK124" s="34"/>
      <c r="AKL124" s="34"/>
      <c r="AKM124" s="34"/>
      <c r="AKN124" s="34"/>
      <c r="AKO124" s="34"/>
      <c r="AKP124" s="34"/>
      <c r="AKQ124" s="34"/>
      <c r="AKR124" s="34"/>
      <c r="AKS124" s="34"/>
      <c r="AKT124" s="34"/>
      <c r="AKU124" s="34"/>
      <c r="AKV124" s="34"/>
      <c r="AKW124" s="34"/>
      <c r="AKX124" s="34"/>
      <c r="AKY124" s="34"/>
      <c r="AKZ124" s="34"/>
      <c r="ALA124" s="34"/>
      <c r="ALB124" s="34"/>
      <c r="ALC124" s="34"/>
      <c r="ALD124" s="34"/>
      <c r="ALE124" s="34"/>
      <c r="ALF124" s="34"/>
      <c r="ALG124" s="34"/>
      <c r="ALH124" s="34"/>
      <c r="ALI124" s="34"/>
      <c r="ALJ124" s="34"/>
      <c r="ALK124" s="34"/>
      <c r="ALL124" s="34"/>
      <c r="ALM124" s="34"/>
      <c r="ALN124" s="34"/>
      <c r="ALO124" s="34"/>
      <c r="ALP124" s="34"/>
      <c r="ALQ124" s="34"/>
      <c r="ALR124" s="34"/>
      <c r="ALS124" s="34"/>
      <c r="ALT124" s="34"/>
      <c r="ALU124" s="34"/>
      <c r="ALV124" s="34"/>
      <c r="ALW124" s="34"/>
      <c r="ALX124" s="34"/>
      <c r="ALY124" s="34"/>
      <c r="ALZ124" s="34"/>
      <c r="AMA124" s="34"/>
      <c r="AMB124" s="34"/>
      <c r="AMC124" s="34"/>
      <c r="AMD124" s="34"/>
      <c r="AME124" s="34"/>
      <c r="AMF124" s="34"/>
      <c r="AMG124" s="34"/>
      <c r="AMH124" s="34"/>
      <c r="AMI124" s="34"/>
      <c r="AMJ124" s="34"/>
      <c r="AMK124" s="34"/>
    </row>
    <row r="125" spans="1:1025" ht="15.75" x14ac:dyDescent="0.25">
      <c r="A125" s="34"/>
      <c r="B125" s="65" t="s">
        <v>10</v>
      </c>
      <c r="D125" s="11">
        <f>C88</f>
        <v>513.4</v>
      </c>
      <c r="E125"/>
      <c r="F125" s="34"/>
      <c r="G125" s="49" t="s">
        <v>157</v>
      </c>
      <c r="H125" s="71">
        <f>K21+K30+K34+K35+K37+K38+K39+K41+K45+K46+K49</f>
        <v>9756.1839999999993</v>
      </c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4"/>
      <c r="DI125" s="34"/>
      <c r="DJ125" s="34"/>
      <c r="DK125" s="34"/>
      <c r="DL125" s="34"/>
      <c r="DM125" s="34"/>
      <c r="DN125" s="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4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34"/>
      <c r="GN125" s="34"/>
      <c r="GO125" s="34"/>
      <c r="GP125" s="34"/>
      <c r="GQ125" s="34"/>
      <c r="GR125" s="34"/>
      <c r="GS125" s="34"/>
      <c r="GT125" s="34"/>
      <c r="GU125" s="34"/>
      <c r="GV125" s="34"/>
      <c r="GW125" s="34"/>
      <c r="GX125" s="34"/>
      <c r="GY125" s="34"/>
      <c r="GZ125" s="34"/>
      <c r="HA125" s="34"/>
      <c r="HB125" s="34"/>
      <c r="HC125" s="34"/>
      <c r="HD125" s="34"/>
      <c r="HE125" s="34"/>
      <c r="HF125" s="34"/>
      <c r="HG125" s="34"/>
      <c r="HH125" s="34"/>
      <c r="HI125" s="34"/>
      <c r="HJ125" s="34"/>
      <c r="HK125" s="34"/>
      <c r="HL125" s="34"/>
      <c r="HM125" s="34"/>
      <c r="HN125" s="34"/>
      <c r="HO125" s="34"/>
      <c r="HP125" s="34"/>
      <c r="HQ125" s="34"/>
      <c r="HR125" s="34"/>
      <c r="HS125" s="34"/>
      <c r="HT125" s="34"/>
      <c r="HU125" s="34"/>
      <c r="HV125" s="34"/>
      <c r="HW125" s="34"/>
      <c r="HX125" s="34"/>
      <c r="HY125" s="34"/>
      <c r="HZ125" s="34"/>
      <c r="IA125" s="34"/>
      <c r="IB125" s="34"/>
      <c r="IC125" s="34"/>
      <c r="ID125" s="34"/>
      <c r="IE125" s="34"/>
      <c r="IF125" s="34"/>
      <c r="IG125" s="34"/>
      <c r="IH125" s="34"/>
      <c r="II125" s="34"/>
      <c r="IJ125" s="34"/>
      <c r="IK125" s="34"/>
      <c r="IL125" s="34"/>
      <c r="IM125" s="34"/>
      <c r="IN125" s="34"/>
      <c r="IO125" s="34"/>
      <c r="IP125" s="34"/>
      <c r="IQ125" s="34"/>
      <c r="IR125" s="34"/>
      <c r="IS125" s="34"/>
      <c r="IT125" s="34"/>
      <c r="IU125" s="34"/>
      <c r="IV125" s="34"/>
      <c r="IW125" s="34"/>
      <c r="IX125" s="34"/>
      <c r="IY125" s="34"/>
      <c r="IZ125" s="34"/>
      <c r="JA125" s="34"/>
      <c r="JB125" s="34"/>
      <c r="JC125" s="34"/>
      <c r="JD125" s="34"/>
      <c r="JE125" s="34"/>
      <c r="JF125" s="34"/>
      <c r="JG125" s="34"/>
      <c r="JH125" s="34"/>
      <c r="JI125" s="34"/>
      <c r="JJ125" s="34"/>
      <c r="JK125" s="34"/>
      <c r="JL125" s="34"/>
      <c r="JM125" s="34"/>
      <c r="JN125" s="34"/>
      <c r="JO125" s="34"/>
      <c r="JP125" s="34"/>
      <c r="JQ125" s="34"/>
      <c r="JR125" s="34"/>
      <c r="JS125" s="34"/>
      <c r="JT125" s="34"/>
      <c r="JU125" s="34"/>
      <c r="JV125" s="34"/>
      <c r="JW125" s="34"/>
      <c r="JX125" s="34"/>
      <c r="JY125" s="34"/>
      <c r="JZ125" s="34"/>
      <c r="KA125" s="34"/>
      <c r="KB125" s="34"/>
      <c r="KC125" s="34"/>
      <c r="KD125" s="34"/>
      <c r="KE125" s="34"/>
      <c r="KF125" s="34"/>
      <c r="KG125" s="34"/>
      <c r="KH125" s="34"/>
      <c r="KI125" s="34"/>
      <c r="KJ125" s="34"/>
      <c r="KK125" s="34"/>
      <c r="KL125" s="34"/>
      <c r="KM125" s="34"/>
      <c r="KN125" s="34"/>
      <c r="KO125" s="34"/>
      <c r="KP125" s="34"/>
      <c r="KQ125" s="34"/>
      <c r="KR125" s="34"/>
      <c r="KS125" s="34"/>
      <c r="KT125" s="34"/>
      <c r="KU125" s="34"/>
      <c r="KV125" s="34"/>
      <c r="KW125" s="34"/>
      <c r="KX125" s="34"/>
      <c r="KY125" s="34"/>
      <c r="KZ125" s="34"/>
      <c r="LA125" s="34"/>
      <c r="LB125" s="34"/>
      <c r="LC125" s="34"/>
      <c r="LD125" s="34"/>
      <c r="LE125" s="34"/>
      <c r="LF125" s="34"/>
      <c r="LG125" s="34"/>
      <c r="LH125" s="34"/>
      <c r="LI125" s="34"/>
      <c r="LJ125" s="34"/>
      <c r="LK125" s="34"/>
      <c r="LL125" s="34"/>
      <c r="LM125" s="34"/>
      <c r="LN125" s="34"/>
      <c r="LO125" s="34"/>
      <c r="LP125" s="34"/>
      <c r="LQ125" s="34"/>
      <c r="LR125" s="34"/>
      <c r="LS125" s="34"/>
      <c r="LT125" s="34"/>
      <c r="LU125" s="34"/>
      <c r="LV125" s="34"/>
      <c r="LW125" s="34"/>
      <c r="LX125" s="34"/>
      <c r="LY125" s="34"/>
      <c r="LZ125" s="34"/>
      <c r="MA125" s="34"/>
      <c r="MB125" s="34"/>
      <c r="MC125" s="34"/>
      <c r="MD125" s="34"/>
      <c r="ME125" s="34"/>
      <c r="MF125" s="34"/>
      <c r="MG125" s="34"/>
      <c r="MH125" s="34"/>
      <c r="MI125" s="34"/>
      <c r="MJ125" s="34"/>
      <c r="MK125" s="34"/>
      <c r="ML125" s="34"/>
      <c r="MM125" s="34"/>
      <c r="MN125" s="34"/>
      <c r="MO125" s="34"/>
      <c r="MP125" s="34"/>
      <c r="MQ125" s="34"/>
      <c r="MR125" s="34"/>
      <c r="MS125" s="34"/>
      <c r="MT125" s="34"/>
      <c r="MU125" s="34"/>
      <c r="MV125" s="34"/>
      <c r="MW125" s="34"/>
      <c r="MX125" s="34"/>
      <c r="MY125" s="34"/>
      <c r="MZ125" s="34"/>
      <c r="NA125" s="34"/>
      <c r="NB125" s="34"/>
      <c r="NC125" s="34"/>
      <c r="ND125" s="34"/>
      <c r="NE125" s="34"/>
      <c r="NF125" s="34"/>
      <c r="NG125" s="34"/>
      <c r="NH125" s="34"/>
      <c r="NI125" s="34"/>
      <c r="NJ125" s="34"/>
      <c r="NK125" s="34"/>
      <c r="NL125" s="34"/>
      <c r="NM125" s="34"/>
      <c r="NN125" s="34"/>
      <c r="NO125" s="34"/>
      <c r="NP125" s="34"/>
      <c r="NQ125" s="34"/>
      <c r="NR125" s="34"/>
      <c r="NS125" s="34"/>
      <c r="NT125" s="34"/>
      <c r="NU125" s="34"/>
      <c r="NV125" s="34"/>
      <c r="NW125" s="34"/>
      <c r="NX125" s="34"/>
      <c r="NY125" s="34"/>
      <c r="NZ125" s="34"/>
      <c r="OA125" s="34"/>
      <c r="OB125" s="34"/>
      <c r="OC125" s="34"/>
      <c r="OD125" s="34"/>
      <c r="OE125" s="34"/>
      <c r="OF125" s="34"/>
      <c r="OG125" s="34"/>
      <c r="OH125" s="34"/>
      <c r="OI125" s="34"/>
      <c r="OJ125" s="34"/>
      <c r="OK125" s="34"/>
      <c r="OL125" s="34"/>
      <c r="OM125" s="34"/>
      <c r="ON125" s="34"/>
      <c r="OO125" s="34"/>
      <c r="OP125" s="34"/>
      <c r="OQ125" s="34"/>
      <c r="OR125" s="34"/>
      <c r="OS125" s="34"/>
      <c r="OT125" s="34"/>
      <c r="OU125" s="34"/>
      <c r="OV125" s="34"/>
      <c r="OW125" s="34"/>
      <c r="OX125" s="34"/>
      <c r="OY125" s="34"/>
      <c r="OZ125" s="34"/>
      <c r="PA125" s="34"/>
      <c r="PB125" s="34"/>
      <c r="PC125" s="34"/>
      <c r="PD125" s="34"/>
      <c r="PE125" s="34"/>
      <c r="PF125" s="34"/>
      <c r="PG125" s="34"/>
      <c r="PH125" s="34"/>
      <c r="PI125" s="34"/>
      <c r="PJ125" s="34"/>
      <c r="PK125" s="34"/>
      <c r="PL125" s="34"/>
      <c r="PM125" s="34"/>
      <c r="PN125" s="34"/>
      <c r="PO125" s="34"/>
      <c r="PP125" s="34"/>
      <c r="PQ125" s="34"/>
      <c r="PR125" s="34"/>
      <c r="PS125" s="34"/>
      <c r="PT125" s="34"/>
      <c r="PU125" s="34"/>
      <c r="PV125" s="34"/>
      <c r="PW125" s="34"/>
      <c r="PX125" s="34"/>
      <c r="PY125" s="34"/>
      <c r="PZ125" s="34"/>
      <c r="QA125" s="34"/>
      <c r="QB125" s="34"/>
      <c r="QC125" s="34"/>
      <c r="QD125" s="34"/>
      <c r="QE125" s="34"/>
      <c r="QF125" s="34"/>
      <c r="QG125" s="34"/>
      <c r="QH125" s="34"/>
      <c r="QI125" s="34"/>
      <c r="QJ125" s="34"/>
      <c r="QK125" s="34"/>
      <c r="QL125" s="34"/>
      <c r="QM125" s="34"/>
      <c r="QN125" s="34"/>
      <c r="QO125" s="34"/>
      <c r="QP125" s="34"/>
      <c r="QQ125" s="34"/>
      <c r="QR125" s="34"/>
      <c r="QS125" s="34"/>
      <c r="QT125" s="34"/>
      <c r="QU125" s="34"/>
      <c r="QV125" s="34"/>
      <c r="QW125" s="34"/>
      <c r="QX125" s="34"/>
      <c r="QY125" s="34"/>
      <c r="QZ125" s="34"/>
      <c r="RA125" s="34"/>
      <c r="RB125" s="34"/>
      <c r="RC125" s="34"/>
      <c r="RD125" s="34"/>
      <c r="RE125" s="34"/>
      <c r="RF125" s="34"/>
      <c r="RG125" s="34"/>
      <c r="RH125" s="34"/>
      <c r="RI125" s="34"/>
      <c r="RJ125" s="34"/>
      <c r="RK125" s="34"/>
      <c r="RL125" s="34"/>
      <c r="RM125" s="34"/>
      <c r="RN125" s="34"/>
      <c r="RO125" s="34"/>
      <c r="RP125" s="34"/>
      <c r="RQ125" s="34"/>
      <c r="RR125" s="34"/>
      <c r="RS125" s="34"/>
      <c r="RT125" s="34"/>
      <c r="RU125" s="34"/>
      <c r="RV125" s="34"/>
      <c r="RW125" s="34"/>
      <c r="RX125" s="34"/>
      <c r="RY125" s="34"/>
      <c r="RZ125" s="34"/>
      <c r="SA125" s="34"/>
      <c r="SB125" s="34"/>
      <c r="SC125" s="34"/>
      <c r="SD125" s="34"/>
      <c r="SE125" s="34"/>
      <c r="SF125" s="34"/>
      <c r="SG125" s="34"/>
      <c r="SH125" s="34"/>
      <c r="SI125" s="34"/>
      <c r="SJ125" s="34"/>
      <c r="SK125" s="34"/>
      <c r="SL125" s="34"/>
      <c r="SM125" s="34"/>
      <c r="SN125" s="34"/>
      <c r="SO125" s="34"/>
      <c r="SP125" s="34"/>
      <c r="SQ125" s="34"/>
      <c r="SR125" s="34"/>
      <c r="SS125" s="34"/>
      <c r="ST125" s="34"/>
      <c r="SU125" s="34"/>
      <c r="SV125" s="34"/>
      <c r="SW125" s="34"/>
      <c r="SX125" s="34"/>
      <c r="SY125" s="34"/>
      <c r="SZ125" s="34"/>
      <c r="TA125" s="34"/>
      <c r="TB125" s="34"/>
      <c r="TC125" s="34"/>
      <c r="TD125" s="34"/>
      <c r="TE125" s="34"/>
      <c r="TF125" s="34"/>
      <c r="TG125" s="34"/>
      <c r="TH125" s="34"/>
      <c r="TI125" s="34"/>
      <c r="TJ125" s="34"/>
      <c r="TK125" s="34"/>
      <c r="TL125" s="34"/>
      <c r="TM125" s="34"/>
      <c r="TN125" s="34"/>
      <c r="TO125" s="34"/>
      <c r="TP125" s="34"/>
      <c r="TQ125" s="34"/>
      <c r="TR125" s="34"/>
      <c r="TS125" s="34"/>
      <c r="TT125" s="34"/>
      <c r="TU125" s="34"/>
      <c r="TV125" s="34"/>
      <c r="TW125" s="34"/>
      <c r="TX125" s="34"/>
      <c r="TY125" s="34"/>
      <c r="TZ125" s="34"/>
      <c r="UA125" s="34"/>
      <c r="UB125" s="34"/>
      <c r="UC125" s="34"/>
      <c r="UD125" s="34"/>
      <c r="UE125" s="34"/>
      <c r="UF125" s="34"/>
      <c r="UG125" s="34"/>
      <c r="UH125" s="34"/>
      <c r="UI125" s="34"/>
      <c r="UJ125" s="34"/>
      <c r="UK125" s="34"/>
      <c r="UL125" s="34"/>
      <c r="UM125" s="34"/>
      <c r="UN125" s="34"/>
      <c r="UO125" s="34"/>
      <c r="UP125" s="34"/>
      <c r="UQ125" s="34"/>
      <c r="UR125" s="34"/>
      <c r="US125" s="34"/>
      <c r="UT125" s="34"/>
      <c r="UU125" s="34"/>
      <c r="UV125" s="34"/>
      <c r="UW125" s="34"/>
      <c r="UX125" s="34"/>
      <c r="UY125" s="34"/>
      <c r="UZ125" s="34"/>
      <c r="VA125" s="34"/>
      <c r="VB125" s="34"/>
      <c r="VC125" s="34"/>
      <c r="VD125" s="34"/>
      <c r="VE125" s="34"/>
      <c r="VF125" s="34"/>
      <c r="VG125" s="34"/>
      <c r="VH125" s="34"/>
      <c r="VI125" s="34"/>
      <c r="VJ125" s="34"/>
      <c r="VK125" s="34"/>
      <c r="VL125" s="34"/>
      <c r="VM125" s="34"/>
      <c r="VN125" s="34"/>
      <c r="VO125" s="34"/>
      <c r="VP125" s="34"/>
      <c r="VQ125" s="34"/>
      <c r="VR125" s="34"/>
      <c r="VS125" s="34"/>
      <c r="VT125" s="34"/>
      <c r="VU125" s="34"/>
      <c r="VV125" s="34"/>
      <c r="VW125" s="34"/>
      <c r="VX125" s="34"/>
      <c r="VY125" s="34"/>
      <c r="VZ125" s="34"/>
      <c r="WA125" s="34"/>
      <c r="WB125" s="34"/>
      <c r="WC125" s="34"/>
      <c r="WD125" s="34"/>
      <c r="WE125" s="34"/>
      <c r="WF125" s="34"/>
      <c r="WG125" s="34"/>
      <c r="WH125" s="34"/>
      <c r="WI125" s="34"/>
      <c r="WJ125" s="34"/>
      <c r="WK125" s="34"/>
      <c r="WL125" s="34"/>
      <c r="WM125" s="34"/>
      <c r="WN125" s="34"/>
      <c r="WO125" s="34"/>
      <c r="WP125" s="34"/>
      <c r="WQ125" s="34"/>
      <c r="WR125" s="34"/>
      <c r="WS125" s="34"/>
      <c r="WT125" s="34"/>
      <c r="WU125" s="34"/>
      <c r="WV125" s="34"/>
      <c r="WW125" s="34"/>
      <c r="WX125" s="34"/>
      <c r="WY125" s="34"/>
      <c r="WZ125" s="34"/>
      <c r="XA125" s="34"/>
      <c r="XB125" s="34"/>
      <c r="XC125" s="34"/>
      <c r="XD125" s="34"/>
      <c r="XE125" s="34"/>
      <c r="XF125" s="34"/>
      <c r="XG125" s="34"/>
      <c r="XH125" s="34"/>
      <c r="XI125" s="34"/>
      <c r="XJ125" s="34"/>
      <c r="XK125" s="34"/>
      <c r="XL125" s="34"/>
      <c r="XM125" s="34"/>
      <c r="XN125" s="34"/>
      <c r="XO125" s="34"/>
      <c r="XP125" s="34"/>
      <c r="XQ125" s="34"/>
      <c r="XR125" s="34"/>
      <c r="XS125" s="34"/>
      <c r="XT125" s="34"/>
      <c r="XU125" s="34"/>
      <c r="XV125" s="34"/>
      <c r="XW125" s="34"/>
      <c r="XX125" s="34"/>
      <c r="XY125" s="34"/>
      <c r="XZ125" s="34"/>
      <c r="YA125" s="34"/>
      <c r="YB125" s="34"/>
      <c r="YC125" s="34"/>
      <c r="YD125" s="34"/>
      <c r="YE125" s="34"/>
      <c r="YF125" s="34"/>
      <c r="YG125" s="34"/>
      <c r="YH125" s="34"/>
      <c r="YI125" s="34"/>
      <c r="YJ125" s="34"/>
      <c r="YK125" s="34"/>
      <c r="YL125" s="34"/>
      <c r="YM125" s="34"/>
      <c r="YN125" s="34"/>
      <c r="YO125" s="34"/>
      <c r="YP125" s="34"/>
      <c r="YQ125" s="34"/>
      <c r="YR125" s="34"/>
      <c r="YS125" s="34"/>
      <c r="YT125" s="34"/>
      <c r="YU125" s="34"/>
      <c r="YV125" s="34"/>
      <c r="YW125" s="34"/>
      <c r="YX125" s="34"/>
      <c r="YY125" s="34"/>
      <c r="YZ125" s="34"/>
      <c r="ZA125" s="34"/>
      <c r="ZB125" s="34"/>
      <c r="ZC125" s="34"/>
      <c r="ZD125" s="34"/>
      <c r="ZE125" s="34"/>
      <c r="ZF125" s="34"/>
      <c r="ZG125" s="34"/>
      <c r="ZH125" s="34"/>
      <c r="ZI125" s="34"/>
      <c r="ZJ125" s="34"/>
      <c r="ZK125" s="34"/>
      <c r="ZL125" s="34"/>
      <c r="ZM125" s="34"/>
      <c r="ZN125" s="34"/>
      <c r="ZO125" s="34"/>
      <c r="ZP125" s="34"/>
      <c r="ZQ125" s="34"/>
      <c r="ZR125" s="34"/>
      <c r="ZS125" s="34"/>
      <c r="ZT125" s="34"/>
      <c r="ZU125" s="34"/>
      <c r="ZV125" s="34"/>
      <c r="ZW125" s="34"/>
      <c r="ZX125" s="34"/>
      <c r="ZY125" s="34"/>
      <c r="ZZ125" s="34"/>
      <c r="AAA125" s="34"/>
      <c r="AAB125" s="34"/>
      <c r="AAC125" s="34"/>
      <c r="AAD125" s="34"/>
      <c r="AAE125" s="34"/>
      <c r="AAF125" s="34"/>
      <c r="AAG125" s="34"/>
      <c r="AAH125" s="34"/>
      <c r="AAI125" s="34"/>
      <c r="AAJ125" s="34"/>
      <c r="AAK125" s="34"/>
      <c r="AAL125" s="34"/>
      <c r="AAM125" s="34"/>
      <c r="AAN125" s="34"/>
      <c r="AAO125" s="34"/>
      <c r="AAP125" s="34"/>
      <c r="AAQ125" s="34"/>
      <c r="AAR125" s="34"/>
      <c r="AAS125" s="34"/>
      <c r="AAT125" s="34"/>
      <c r="AAU125" s="34"/>
      <c r="AAV125" s="34"/>
      <c r="AAW125" s="34"/>
      <c r="AAX125" s="34"/>
      <c r="AAY125" s="34"/>
      <c r="AAZ125" s="34"/>
      <c r="ABA125" s="34"/>
      <c r="ABB125" s="34"/>
      <c r="ABC125" s="34"/>
      <c r="ABD125" s="34"/>
      <c r="ABE125" s="34"/>
      <c r="ABF125" s="34"/>
      <c r="ABG125" s="34"/>
      <c r="ABH125" s="34"/>
      <c r="ABI125" s="34"/>
      <c r="ABJ125" s="34"/>
      <c r="ABK125" s="34"/>
      <c r="ABL125" s="34"/>
      <c r="ABM125" s="34"/>
      <c r="ABN125" s="34"/>
      <c r="ABO125" s="34"/>
      <c r="ABP125" s="34"/>
      <c r="ABQ125" s="34"/>
      <c r="ABR125" s="34"/>
      <c r="ABS125" s="34"/>
      <c r="ABT125" s="34"/>
      <c r="ABU125" s="34"/>
      <c r="ABV125" s="34"/>
      <c r="ABW125" s="34"/>
      <c r="ABX125" s="34"/>
      <c r="ABY125" s="34"/>
      <c r="ABZ125" s="34"/>
      <c r="ACA125" s="34"/>
      <c r="ACB125" s="34"/>
      <c r="ACC125" s="34"/>
      <c r="ACD125" s="34"/>
      <c r="ACE125" s="34"/>
      <c r="ACF125" s="34"/>
      <c r="ACG125" s="34"/>
      <c r="ACH125" s="34"/>
      <c r="ACI125" s="34"/>
      <c r="ACJ125" s="34"/>
      <c r="ACK125" s="34"/>
      <c r="ACL125" s="34"/>
      <c r="ACM125" s="34"/>
      <c r="ACN125" s="34"/>
      <c r="ACO125" s="34"/>
      <c r="ACP125" s="34"/>
      <c r="ACQ125" s="34"/>
      <c r="ACR125" s="34"/>
      <c r="ACS125" s="34"/>
      <c r="ACT125" s="34"/>
      <c r="ACU125" s="34"/>
      <c r="ACV125" s="34"/>
      <c r="ACW125" s="34"/>
      <c r="ACX125" s="34"/>
      <c r="ACY125" s="34"/>
      <c r="ACZ125" s="34"/>
      <c r="ADA125" s="34"/>
      <c r="ADB125" s="34"/>
      <c r="ADC125" s="34"/>
      <c r="ADD125" s="34"/>
      <c r="ADE125" s="34"/>
      <c r="ADF125" s="34"/>
      <c r="ADG125" s="34"/>
      <c r="ADH125" s="34"/>
      <c r="ADI125" s="34"/>
      <c r="ADJ125" s="34"/>
      <c r="ADK125" s="34"/>
      <c r="ADL125" s="34"/>
      <c r="ADM125" s="34"/>
      <c r="ADN125" s="34"/>
      <c r="ADO125" s="34"/>
      <c r="ADP125" s="34"/>
      <c r="ADQ125" s="34"/>
      <c r="ADR125" s="34"/>
      <c r="ADS125" s="34"/>
      <c r="ADT125" s="34"/>
      <c r="ADU125" s="34"/>
      <c r="ADV125" s="34"/>
      <c r="ADW125" s="34"/>
      <c r="ADX125" s="34"/>
      <c r="ADY125" s="34"/>
      <c r="ADZ125" s="34"/>
      <c r="AEA125" s="34"/>
      <c r="AEB125" s="34"/>
      <c r="AEC125" s="34"/>
      <c r="AED125" s="34"/>
      <c r="AEE125" s="34"/>
      <c r="AEF125" s="34"/>
      <c r="AEG125" s="34"/>
      <c r="AEH125" s="34"/>
      <c r="AEI125" s="34"/>
      <c r="AEJ125" s="34"/>
      <c r="AEK125" s="34"/>
      <c r="AEL125" s="34"/>
      <c r="AEM125" s="34"/>
      <c r="AEN125" s="34"/>
      <c r="AEO125" s="34"/>
      <c r="AEP125" s="34"/>
      <c r="AEQ125" s="34"/>
      <c r="AER125" s="34"/>
      <c r="AES125" s="34"/>
      <c r="AET125" s="34"/>
      <c r="AEU125" s="34"/>
      <c r="AEV125" s="34"/>
      <c r="AEW125" s="34"/>
      <c r="AEX125" s="34"/>
      <c r="AEY125" s="34"/>
      <c r="AEZ125" s="34"/>
      <c r="AFA125" s="34"/>
      <c r="AFB125" s="34"/>
      <c r="AFC125" s="34"/>
      <c r="AFD125" s="34"/>
      <c r="AFE125" s="34"/>
      <c r="AFF125" s="34"/>
      <c r="AFG125" s="34"/>
      <c r="AFH125" s="34"/>
      <c r="AFI125" s="34"/>
      <c r="AFJ125" s="34"/>
      <c r="AFK125" s="34"/>
      <c r="AFL125" s="34"/>
      <c r="AFM125" s="34"/>
      <c r="AFN125" s="34"/>
      <c r="AFO125" s="34"/>
      <c r="AFP125" s="34"/>
      <c r="AFQ125" s="34"/>
      <c r="AFR125" s="34"/>
      <c r="AFS125" s="34"/>
      <c r="AFT125" s="34"/>
      <c r="AFU125" s="34"/>
      <c r="AFV125" s="34"/>
      <c r="AFW125" s="34"/>
      <c r="AFX125" s="34"/>
      <c r="AFY125" s="34"/>
      <c r="AFZ125" s="34"/>
      <c r="AGA125" s="34"/>
      <c r="AGB125" s="34"/>
      <c r="AGC125" s="34"/>
      <c r="AGD125" s="34"/>
      <c r="AGE125" s="34"/>
      <c r="AGF125" s="34"/>
      <c r="AGG125" s="34"/>
      <c r="AGH125" s="34"/>
      <c r="AGI125" s="34"/>
      <c r="AGJ125" s="34"/>
      <c r="AGK125" s="34"/>
      <c r="AGL125" s="34"/>
      <c r="AGM125" s="34"/>
      <c r="AGN125" s="34"/>
      <c r="AGO125" s="34"/>
      <c r="AGP125" s="34"/>
      <c r="AGQ125" s="34"/>
      <c r="AGR125" s="34"/>
      <c r="AGS125" s="34"/>
      <c r="AGT125" s="34"/>
      <c r="AGU125" s="34"/>
      <c r="AGV125" s="34"/>
      <c r="AGW125" s="34"/>
      <c r="AGX125" s="34"/>
      <c r="AGY125" s="34"/>
      <c r="AGZ125" s="34"/>
      <c r="AHA125" s="34"/>
      <c r="AHB125" s="34"/>
      <c r="AHC125" s="34"/>
      <c r="AHD125" s="34"/>
      <c r="AHE125" s="34"/>
      <c r="AHF125" s="34"/>
      <c r="AHG125" s="34"/>
      <c r="AHH125" s="34"/>
      <c r="AHI125" s="34"/>
      <c r="AHJ125" s="34"/>
      <c r="AHK125" s="34"/>
      <c r="AHL125" s="34"/>
      <c r="AHM125" s="34"/>
      <c r="AHN125" s="34"/>
      <c r="AHO125" s="34"/>
      <c r="AHP125" s="34"/>
      <c r="AHQ125" s="34"/>
      <c r="AHR125" s="34"/>
      <c r="AHS125" s="34"/>
      <c r="AHT125" s="34"/>
      <c r="AHU125" s="34"/>
      <c r="AHV125" s="34"/>
      <c r="AHW125" s="34"/>
      <c r="AHX125" s="34"/>
      <c r="AHY125" s="34"/>
      <c r="AHZ125" s="34"/>
      <c r="AIA125" s="34"/>
      <c r="AIB125" s="34"/>
      <c r="AIC125" s="34"/>
      <c r="AID125" s="34"/>
      <c r="AIE125" s="34"/>
      <c r="AIF125" s="34"/>
      <c r="AIG125" s="34"/>
      <c r="AIH125" s="34"/>
      <c r="AII125" s="34"/>
      <c r="AIJ125" s="34"/>
      <c r="AIK125" s="34"/>
      <c r="AIL125" s="34"/>
      <c r="AIM125" s="34"/>
      <c r="AIN125" s="34"/>
      <c r="AIO125" s="34"/>
      <c r="AIP125" s="34"/>
      <c r="AIQ125" s="34"/>
      <c r="AIR125" s="34"/>
      <c r="AIS125" s="34"/>
      <c r="AIT125" s="34"/>
      <c r="AIU125" s="34"/>
      <c r="AIV125" s="34"/>
      <c r="AIW125" s="34"/>
      <c r="AIX125" s="34"/>
      <c r="AIY125" s="34"/>
      <c r="AIZ125" s="34"/>
      <c r="AJA125" s="34"/>
      <c r="AJB125" s="34"/>
      <c r="AJC125" s="34"/>
      <c r="AJD125" s="34"/>
      <c r="AJE125" s="34"/>
      <c r="AJF125" s="34"/>
      <c r="AJG125" s="34"/>
      <c r="AJH125" s="34"/>
      <c r="AJI125" s="34"/>
      <c r="AJJ125" s="34"/>
      <c r="AJK125" s="34"/>
      <c r="AJL125" s="34"/>
      <c r="AJM125" s="34"/>
      <c r="AJN125" s="34"/>
      <c r="AJO125" s="34"/>
      <c r="AJP125" s="34"/>
      <c r="AJQ125" s="34"/>
      <c r="AJR125" s="34"/>
      <c r="AJS125" s="34"/>
      <c r="AJT125" s="34"/>
      <c r="AJU125" s="34"/>
      <c r="AJV125" s="34"/>
      <c r="AJW125" s="34"/>
      <c r="AJX125" s="34"/>
      <c r="AJY125" s="34"/>
      <c r="AJZ125" s="34"/>
      <c r="AKA125" s="34"/>
      <c r="AKB125" s="34"/>
      <c r="AKC125" s="34"/>
      <c r="AKD125" s="34"/>
      <c r="AKE125" s="34"/>
      <c r="AKF125" s="34"/>
      <c r="AKG125" s="34"/>
      <c r="AKH125" s="34"/>
      <c r="AKI125" s="34"/>
      <c r="AKJ125" s="34"/>
      <c r="AKK125" s="34"/>
      <c r="AKL125" s="34"/>
      <c r="AKM125" s="34"/>
      <c r="AKN125" s="34"/>
      <c r="AKO125" s="34"/>
      <c r="AKP125" s="34"/>
      <c r="AKQ125" s="34"/>
      <c r="AKR125" s="34"/>
      <c r="AKS125" s="34"/>
      <c r="AKT125" s="34"/>
      <c r="AKU125" s="34"/>
      <c r="AKV125" s="34"/>
      <c r="AKW125" s="34"/>
      <c r="AKX125" s="34"/>
      <c r="AKY125" s="34"/>
      <c r="AKZ125" s="34"/>
      <c r="ALA125" s="34"/>
      <c r="ALB125" s="34"/>
      <c r="ALC125" s="34"/>
      <c r="ALD125" s="34"/>
      <c r="ALE125" s="34"/>
      <c r="ALF125" s="34"/>
      <c r="ALG125" s="34"/>
      <c r="ALH125" s="34"/>
      <c r="ALI125" s="34"/>
      <c r="ALJ125" s="34"/>
      <c r="ALK125" s="34"/>
      <c r="ALL125" s="34"/>
      <c r="ALM125" s="34"/>
      <c r="ALN125" s="34"/>
      <c r="ALO125" s="34"/>
      <c r="ALP125" s="34"/>
      <c r="ALQ125" s="34"/>
      <c r="ALR125" s="34"/>
      <c r="ALS125" s="34"/>
      <c r="ALT125" s="34"/>
      <c r="ALU125" s="34"/>
      <c r="ALV125" s="34"/>
      <c r="ALW125" s="34"/>
      <c r="ALX125" s="34"/>
      <c r="ALY125" s="34"/>
      <c r="ALZ125" s="34"/>
      <c r="AMA125" s="34"/>
      <c r="AMB125" s="34"/>
      <c r="AMC125" s="34"/>
      <c r="AMD125" s="34"/>
      <c r="AME125" s="34"/>
      <c r="AMF125" s="34"/>
      <c r="AMG125" s="34"/>
      <c r="AMH125" s="34"/>
      <c r="AMI125" s="34"/>
      <c r="AMJ125" s="34"/>
      <c r="AMK125" s="34"/>
    </row>
    <row r="126" spans="1:1025" x14ac:dyDescent="0.25">
      <c r="A126" s="34"/>
      <c r="E126"/>
      <c r="F126" s="34"/>
      <c r="G126" s="69"/>
      <c r="H126" s="70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4"/>
      <c r="DG126" s="34"/>
      <c r="DH126" s="34"/>
      <c r="DI126" s="34"/>
      <c r="DJ126" s="34"/>
      <c r="DK126" s="34"/>
      <c r="DL126" s="34"/>
      <c r="DM126" s="34"/>
      <c r="DN126" s="34"/>
      <c r="DO126" s="34"/>
      <c r="DP126" s="34"/>
      <c r="DQ126" s="34"/>
      <c r="DR126" s="34"/>
      <c r="DS126" s="34"/>
      <c r="DT126" s="34"/>
      <c r="DU126" s="34"/>
      <c r="DV126" s="34"/>
      <c r="DW126" s="34"/>
      <c r="DX126" s="34"/>
      <c r="DY126" s="34"/>
      <c r="DZ126" s="34"/>
      <c r="EA126" s="34"/>
      <c r="EB126" s="34"/>
      <c r="EC126" s="34"/>
      <c r="ED126" s="34"/>
      <c r="EE126" s="34"/>
      <c r="EF126" s="34"/>
      <c r="EG126" s="34"/>
      <c r="EH126" s="34"/>
      <c r="EI126" s="34"/>
      <c r="EJ126" s="34"/>
      <c r="EK126" s="34"/>
      <c r="EL126" s="34"/>
      <c r="EM126" s="34"/>
      <c r="EN126" s="34"/>
      <c r="EO126" s="34"/>
      <c r="EP126" s="34"/>
      <c r="EQ126" s="34"/>
      <c r="ER126" s="34"/>
      <c r="ES126" s="34"/>
      <c r="ET126" s="34"/>
      <c r="EU126" s="34"/>
      <c r="EV126" s="34"/>
      <c r="EW126" s="34"/>
      <c r="EX126" s="34"/>
      <c r="EY126" s="34"/>
      <c r="EZ126" s="34"/>
      <c r="FA126" s="34"/>
      <c r="FB126" s="34"/>
      <c r="FC126" s="34"/>
      <c r="FD126" s="34"/>
      <c r="FE126" s="34"/>
      <c r="FF126" s="34"/>
      <c r="FG126" s="34"/>
      <c r="FH126" s="34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4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34"/>
      <c r="GN126" s="34"/>
      <c r="GO126" s="34"/>
      <c r="GP126" s="34"/>
      <c r="GQ126" s="34"/>
      <c r="GR126" s="34"/>
      <c r="GS126" s="34"/>
      <c r="GT126" s="34"/>
      <c r="GU126" s="34"/>
      <c r="GV126" s="34"/>
      <c r="GW126" s="34"/>
      <c r="GX126" s="34"/>
      <c r="GY126" s="34"/>
      <c r="GZ126" s="34"/>
      <c r="HA126" s="34"/>
      <c r="HB126" s="34"/>
      <c r="HC126" s="34"/>
      <c r="HD126" s="34"/>
      <c r="HE126" s="34"/>
      <c r="HF126" s="34"/>
      <c r="HG126" s="34"/>
      <c r="HH126" s="34"/>
      <c r="HI126" s="34"/>
      <c r="HJ126" s="34"/>
      <c r="HK126" s="34"/>
      <c r="HL126" s="34"/>
      <c r="HM126" s="34"/>
      <c r="HN126" s="34"/>
      <c r="HO126" s="34"/>
      <c r="HP126" s="34"/>
      <c r="HQ126" s="34"/>
      <c r="HR126" s="34"/>
      <c r="HS126" s="34"/>
      <c r="HT126" s="34"/>
      <c r="HU126" s="34"/>
      <c r="HV126" s="34"/>
      <c r="HW126" s="34"/>
      <c r="HX126" s="34"/>
      <c r="HY126" s="34"/>
      <c r="HZ126" s="34"/>
      <c r="IA126" s="34"/>
      <c r="IB126" s="34"/>
      <c r="IC126" s="34"/>
      <c r="ID126" s="34"/>
      <c r="IE126" s="34"/>
      <c r="IF126" s="34"/>
      <c r="IG126" s="34"/>
      <c r="IH126" s="34"/>
      <c r="II126" s="34"/>
      <c r="IJ126" s="34"/>
      <c r="IK126" s="34"/>
      <c r="IL126" s="34"/>
      <c r="IM126" s="34"/>
      <c r="IN126" s="34"/>
      <c r="IO126" s="34"/>
      <c r="IP126" s="34"/>
      <c r="IQ126" s="34"/>
      <c r="IR126" s="34"/>
      <c r="IS126" s="34"/>
      <c r="IT126" s="34"/>
      <c r="IU126" s="34"/>
      <c r="IV126" s="34"/>
      <c r="IW126" s="34"/>
      <c r="IX126" s="34"/>
      <c r="IY126" s="34"/>
      <c r="IZ126" s="34"/>
      <c r="JA126" s="34"/>
      <c r="JB126" s="34"/>
      <c r="JC126" s="34"/>
      <c r="JD126" s="34"/>
      <c r="JE126" s="34"/>
      <c r="JF126" s="34"/>
      <c r="JG126" s="34"/>
      <c r="JH126" s="34"/>
      <c r="JI126" s="34"/>
      <c r="JJ126" s="34"/>
      <c r="JK126" s="34"/>
      <c r="JL126" s="34"/>
      <c r="JM126" s="34"/>
      <c r="JN126" s="34"/>
      <c r="JO126" s="34"/>
      <c r="JP126" s="34"/>
      <c r="JQ126" s="34"/>
      <c r="JR126" s="34"/>
      <c r="JS126" s="34"/>
      <c r="JT126" s="34"/>
      <c r="JU126" s="34"/>
      <c r="JV126" s="34"/>
      <c r="JW126" s="34"/>
      <c r="JX126" s="34"/>
      <c r="JY126" s="34"/>
      <c r="JZ126" s="34"/>
      <c r="KA126" s="34"/>
      <c r="KB126" s="34"/>
      <c r="KC126" s="34"/>
      <c r="KD126" s="34"/>
      <c r="KE126" s="34"/>
      <c r="KF126" s="34"/>
      <c r="KG126" s="34"/>
      <c r="KH126" s="34"/>
      <c r="KI126" s="34"/>
      <c r="KJ126" s="34"/>
      <c r="KK126" s="34"/>
      <c r="KL126" s="34"/>
      <c r="KM126" s="34"/>
      <c r="KN126" s="34"/>
      <c r="KO126" s="34"/>
      <c r="KP126" s="34"/>
      <c r="KQ126" s="34"/>
      <c r="KR126" s="34"/>
      <c r="KS126" s="34"/>
      <c r="KT126" s="34"/>
      <c r="KU126" s="34"/>
      <c r="KV126" s="34"/>
      <c r="KW126" s="34"/>
      <c r="KX126" s="34"/>
      <c r="KY126" s="34"/>
      <c r="KZ126" s="34"/>
      <c r="LA126" s="34"/>
      <c r="LB126" s="34"/>
      <c r="LC126" s="34"/>
      <c r="LD126" s="34"/>
      <c r="LE126" s="34"/>
      <c r="LF126" s="34"/>
      <c r="LG126" s="34"/>
      <c r="LH126" s="34"/>
      <c r="LI126" s="34"/>
      <c r="LJ126" s="34"/>
      <c r="LK126" s="34"/>
      <c r="LL126" s="34"/>
      <c r="LM126" s="34"/>
      <c r="LN126" s="34"/>
      <c r="LO126" s="34"/>
      <c r="LP126" s="34"/>
      <c r="LQ126" s="34"/>
      <c r="LR126" s="34"/>
      <c r="LS126" s="34"/>
      <c r="LT126" s="34"/>
      <c r="LU126" s="34"/>
      <c r="LV126" s="34"/>
      <c r="LW126" s="34"/>
      <c r="LX126" s="34"/>
      <c r="LY126" s="34"/>
      <c r="LZ126" s="34"/>
      <c r="MA126" s="34"/>
      <c r="MB126" s="34"/>
      <c r="MC126" s="34"/>
      <c r="MD126" s="34"/>
      <c r="ME126" s="34"/>
      <c r="MF126" s="34"/>
      <c r="MG126" s="34"/>
      <c r="MH126" s="34"/>
      <c r="MI126" s="34"/>
      <c r="MJ126" s="34"/>
      <c r="MK126" s="34"/>
      <c r="ML126" s="34"/>
      <c r="MM126" s="34"/>
      <c r="MN126" s="34"/>
      <c r="MO126" s="34"/>
      <c r="MP126" s="34"/>
      <c r="MQ126" s="34"/>
      <c r="MR126" s="34"/>
      <c r="MS126" s="34"/>
      <c r="MT126" s="34"/>
      <c r="MU126" s="34"/>
      <c r="MV126" s="34"/>
      <c r="MW126" s="34"/>
      <c r="MX126" s="34"/>
      <c r="MY126" s="34"/>
      <c r="MZ126" s="34"/>
      <c r="NA126" s="34"/>
      <c r="NB126" s="34"/>
      <c r="NC126" s="34"/>
      <c r="ND126" s="34"/>
      <c r="NE126" s="34"/>
      <c r="NF126" s="34"/>
      <c r="NG126" s="34"/>
      <c r="NH126" s="34"/>
      <c r="NI126" s="34"/>
      <c r="NJ126" s="34"/>
      <c r="NK126" s="34"/>
      <c r="NL126" s="34"/>
      <c r="NM126" s="34"/>
      <c r="NN126" s="34"/>
      <c r="NO126" s="34"/>
      <c r="NP126" s="34"/>
      <c r="NQ126" s="34"/>
      <c r="NR126" s="34"/>
      <c r="NS126" s="34"/>
      <c r="NT126" s="34"/>
      <c r="NU126" s="34"/>
      <c r="NV126" s="34"/>
      <c r="NW126" s="34"/>
      <c r="NX126" s="34"/>
      <c r="NY126" s="34"/>
      <c r="NZ126" s="34"/>
      <c r="OA126" s="34"/>
      <c r="OB126" s="34"/>
      <c r="OC126" s="34"/>
      <c r="OD126" s="34"/>
      <c r="OE126" s="34"/>
      <c r="OF126" s="34"/>
      <c r="OG126" s="34"/>
      <c r="OH126" s="34"/>
      <c r="OI126" s="34"/>
      <c r="OJ126" s="34"/>
      <c r="OK126" s="34"/>
      <c r="OL126" s="34"/>
      <c r="OM126" s="34"/>
      <c r="ON126" s="34"/>
      <c r="OO126" s="34"/>
      <c r="OP126" s="34"/>
      <c r="OQ126" s="34"/>
      <c r="OR126" s="34"/>
      <c r="OS126" s="34"/>
      <c r="OT126" s="34"/>
      <c r="OU126" s="34"/>
      <c r="OV126" s="34"/>
      <c r="OW126" s="34"/>
      <c r="OX126" s="34"/>
      <c r="OY126" s="34"/>
      <c r="OZ126" s="34"/>
      <c r="PA126" s="34"/>
      <c r="PB126" s="34"/>
      <c r="PC126" s="34"/>
      <c r="PD126" s="34"/>
      <c r="PE126" s="34"/>
      <c r="PF126" s="34"/>
      <c r="PG126" s="34"/>
      <c r="PH126" s="34"/>
      <c r="PI126" s="34"/>
      <c r="PJ126" s="34"/>
      <c r="PK126" s="34"/>
      <c r="PL126" s="34"/>
      <c r="PM126" s="34"/>
      <c r="PN126" s="34"/>
      <c r="PO126" s="34"/>
      <c r="PP126" s="34"/>
      <c r="PQ126" s="34"/>
      <c r="PR126" s="34"/>
      <c r="PS126" s="34"/>
      <c r="PT126" s="34"/>
      <c r="PU126" s="34"/>
      <c r="PV126" s="34"/>
      <c r="PW126" s="34"/>
      <c r="PX126" s="34"/>
      <c r="PY126" s="34"/>
      <c r="PZ126" s="34"/>
      <c r="QA126" s="34"/>
      <c r="QB126" s="34"/>
      <c r="QC126" s="34"/>
      <c r="QD126" s="34"/>
      <c r="QE126" s="34"/>
      <c r="QF126" s="34"/>
      <c r="QG126" s="34"/>
      <c r="QH126" s="34"/>
      <c r="QI126" s="34"/>
      <c r="QJ126" s="34"/>
      <c r="QK126" s="34"/>
      <c r="QL126" s="34"/>
      <c r="QM126" s="34"/>
      <c r="QN126" s="34"/>
      <c r="QO126" s="34"/>
      <c r="QP126" s="34"/>
      <c r="QQ126" s="34"/>
      <c r="QR126" s="34"/>
      <c r="QS126" s="34"/>
      <c r="QT126" s="34"/>
      <c r="QU126" s="34"/>
      <c r="QV126" s="34"/>
      <c r="QW126" s="34"/>
      <c r="QX126" s="34"/>
      <c r="QY126" s="34"/>
      <c r="QZ126" s="34"/>
      <c r="RA126" s="34"/>
      <c r="RB126" s="34"/>
      <c r="RC126" s="34"/>
      <c r="RD126" s="34"/>
      <c r="RE126" s="34"/>
      <c r="RF126" s="34"/>
      <c r="RG126" s="34"/>
      <c r="RH126" s="34"/>
      <c r="RI126" s="34"/>
      <c r="RJ126" s="34"/>
      <c r="RK126" s="34"/>
      <c r="RL126" s="34"/>
      <c r="RM126" s="34"/>
      <c r="RN126" s="34"/>
      <c r="RO126" s="34"/>
      <c r="RP126" s="34"/>
      <c r="RQ126" s="34"/>
      <c r="RR126" s="34"/>
      <c r="RS126" s="34"/>
      <c r="RT126" s="34"/>
      <c r="RU126" s="34"/>
      <c r="RV126" s="34"/>
      <c r="RW126" s="34"/>
      <c r="RX126" s="34"/>
      <c r="RY126" s="34"/>
      <c r="RZ126" s="34"/>
      <c r="SA126" s="34"/>
      <c r="SB126" s="34"/>
      <c r="SC126" s="34"/>
      <c r="SD126" s="34"/>
      <c r="SE126" s="34"/>
      <c r="SF126" s="34"/>
      <c r="SG126" s="34"/>
      <c r="SH126" s="34"/>
      <c r="SI126" s="34"/>
      <c r="SJ126" s="34"/>
      <c r="SK126" s="34"/>
      <c r="SL126" s="34"/>
      <c r="SM126" s="34"/>
      <c r="SN126" s="34"/>
      <c r="SO126" s="34"/>
      <c r="SP126" s="34"/>
      <c r="SQ126" s="34"/>
      <c r="SR126" s="34"/>
      <c r="SS126" s="34"/>
      <c r="ST126" s="34"/>
      <c r="SU126" s="34"/>
      <c r="SV126" s="34"/>
      <c r="SW126" s="34"/>
      <c r="SX126" s="34"/>
      <c r="SY126" s="34"/>
      <c r="SZ126" s="34"/>
      <c r="TA126" s="34"/>
      <c r="TB126" s="34"/>
      <c r="TC126" s="34"/>
      <c r="TD126" s="34"/>
      <c r="TE126" s="34"/>
      <c r="TF126" s="34"/>
      <c r="TG126" s="34"/>
      <c r="TH126" s="34"/>
      <c r="TI126" s="34"/>
      <c r="TJ126" s="34"/>
      <c r="TK126" s="34"/>
      <c r="TL126" s="34"/>
      <c r="TM126" s="34"/>
      <c r="TN126" s="34"/>
      <c r="TO126" s="34"/>
      <c r="TP126" s="34"/>
      <c r="TQ126" s="34"/>
      <c r="TR126" s="34"/>
      <c r="TS126" s="34"/>
      <c r="TT126" s="34"/>
      <c r="TU126" s="34"/>
      <c r="TV126" s="34"/>
      <c r="TW126" s="34"/>
      <c r="TX126" s="34"/>
      <c r="TY126" s="34"/>
      <c r="TZ126" s="34"/>
      <c r="UA126" s="34"/>
      <c r="UB126" s="34"/>
      <c r="UC126" s="34"/>
      <c r="UD126" s="34"/>
      <c r="UE126" s="34"/>
      <c r="UF126" s="34"/>
      <c r="UG126" s="34"/>
      <c r="UH126" s="34"/>
      <c r="UI126" s="34"/>
      <c r="UJ126" s="34"/>
      <c r="UK126" s="34"/>
      <c r="UL126" s="34"/>
      <c r="UM126" s="34"/>
      <c r="UN126" s="34"/>
      <c r="UO126" s="34"/>
      <c r="UP126" s="34"/>
      <c r="UQ126" s="34"/>
      <c r="UR126" s="34"/>
      <c r="US126" s="34"/>
      <c r="UT126" s="34"/>
      <c r="UU126" s="34"/>
      <c r="UV126" s="34"/>
      <c r="UW126" s="34"/>
      <c r="UX126" s="34"/>
      <c r="UY126" s="34"/>
      <c r="UZ126" s="34"/>
      <c r="VA126" s="34"/>
      <c r="VB126" s="34"/>
      <c r="VC126" s="34"/>
      <c r="VD126" s="34"/>
      <c r="VE126" s="34"/>
      <c r="VF126" s="34"/>
      <c r="VG126" s="34"/>
      <c r="VH126" s="34"/>
      <c r="VI126" s="34"/>
      <c r="VJ126" s="34"/>
      <c r="VK126" s="34"/>
      <c r="VL126" s="34"/>
      <c r="VM126" s="34"/>
      <c r="VN126" s="34"/>
      <c r="VO126" s="34"/>
      <c r="VP126" s="34"/>
      <c r="VQ126" s="34"/>
      <c r="VR126" s="34"/>
      <c r="VS126" s="34"/>
      <c r="VT126" s="34"/>
      <c r="VU126" s="34"/>
      <c r="VV126" s="34"/>
      <c r="VW126" s="34"/>
      <c r="VX126" s="34"/>
      <c r="VY126" s="34"/>
      <c r="VZ126" s="34"/>
      <c r="WA126" s="34"/>
      <c r="WB126" s="34"/>
      <c r="WC126" s="34"/>
      <c r="WD126" s="34"/>
      <c r="WE126" s="34"/>
      <c r="WF126" s="34"/>
      <c r="WG126" s="34"/>
      <c r="WH126" s="34"/>
      <c r="WI126" s="34"/>
      <c r="WJ126" s="34"/>
      <c r="WK126" s="34"/>
      <c r="WL126" s="34"/>
      <c r="WM126" s="34"/>
      <c r="WN126" s="34"/>
      <c r="WO126" s="34"/>
      <c r="WP126" s="34"/>
      <c r="WQ126" s="34"/>
      <c r="WR126" s="34"/>
      <c r="WS126" s="34"/>
      <c r="WT126" s="34"/>
      <c r="WU126" s="34"/>
      <c r="WV126" s="34"/>
      <c r="WW126" s="34"/>
      <c r="WX126" s="34"/>
      <c r="WY126" s="34"/>
      <c r="WZ126" s="34"/>
      <c r="XA126" s="34"/>
      <c r="XB126" s="34"/>
      <c r="XC126" s="34"/>
      <c r="XD126" s="34"/>
      <c r="XE126" s="34"/>
      <c r="XF126" s="34"/>
      <c r="XG126" s="34"/>
      <c r="XH126" s="34"/>
      <c r="XI126" s="34"/>
      <c r="XJ126" s="34"/>
      <c r="XK126" s="34"/>
      <c r="XL126" s="34"/>
      <c r="XM126" s="34"/>
      <c r="XN126" s="34"/>
      <c r="XO126" s="34"/>
      <c r="XP126" s="34"/>
      <c r="XQ126" s="34"/>
      <c r="XR126" s="34"/>
      <c r="XS126" s="34"/>
      <c r="XT126" s="34"/>
      <c r="XU126" s="34"/>
      <c r="XV126" s="34"/>
      <c r="XW126" s="34"/>
      <c r="XX126" s="34"/>
      <c r="XY126" s="34"/>
      <c r="XZ126" s="34"/>
      <c r="YA126" s="34"/>
      <c r="YB126" s="34"/>
      <c r="YC126" s="34"/>
      <c r="YD126" s="34"/>
      <c r="YE126" s="34"/>
      <c r="YF126" s="34"/>
      <c r="YG126" s="34"/>
      <c r="YH126" s="34"/>
      <c r="YI126" s="34"/>
      <c r="YJ126" s="34"/>
      <c r="YK126" s="34"/>
      <c r="YL126" s="34"/>
      <c r="YM126" s="34"/>
      <c r="YN126" s="34"/>
      <c r="YO126" s="34"/>
      <c r="YP126" s="34"/>
      <c r="YQ126" s="34"/>
      <c r="YR126" s="34"/>
      <c r="YS126" s="34"/>
      <c r="YT126" s="34"/>
      <c r="YU126" s="34"/>
      <c r="YV126" s="34"/>
      <c r="YW126" s="34"/>
      <c r="YX126" s="34"/>
      <c r="YY126" s="34"/>
      <c r="YZ126" s="34"/>
      <c r="ZA126" s="34"/>
      <c r="ZB126" s="34"/>
      <c r="ZC126" s="34"/>
      <c r="ZD126" s="34"/>
      <c r="ZE126" s="34"/>
      <c r="ZF126" s="34"/>
      <c r="ZG126" s="34"/>
      <c r="ZH126" s="34"/>
      <c r="ZI126" s="34"/>
      <c r="ZJ126" s="34"/>
      <c r="ZK126" s="34"/>
      <c r="ZL126" s="34"/>
      <c r="ZM126" s="34"/>
      <c r="ZN126" s="34"/>
      <c r="ZO126" s="34"/>
      <c r="ZP126" s="34"/>
      <c r="ZQ126" s="34"/>
      <c r="ZR126" s="34"/>
      <c r="ZS126" s="34"/>
      <c r="ZT126" s="34"/>
      <c r="ZU126" s="34"/>
      <c r="ZV126" s="34"/>
      <c r="ZW126" s="34"/>
      <c r="ZX126" s="34"/>
      <c r="ZY126" s="34"/>
      <c r="ZZ126" s="34"/>
      <c r="AAA126" s="34"/>
      <c r="AAB126" s="34"/>
      <c r="AAC126" s="34"/>
      <c r="AAD126" s="34"/>
      <c r="AAE126" s="34"/>
      <c r="AAF126" s="34"/>
      <c r="AAG126" s="34"/>
      <c r="AAH126" s="34"/>
      <c r="AAI126" s="34"/>
      <c r="AAJ126" s="34"/>
      <c r="AAK126" s="34"/>
      <c r="AAL126" s="34"/>
      <c r="AAM126" s="34"/>
      <c r="AAN126" s="34"/>
      <c r="AAO126" s="34"/>
      <c r="AAP126" s="34"/>
      <c r="AAQ126" s="34"/>
      <c r="AAR126" s="34"/>
      <c r="AAS126" s="34"/>
      <c r="AAT126" s="34"/>
      <c r="AAU126" s="34"/>
      <c r="AAV126" s="34"/>
      <c r="AAW126" s="34"/>
      <c r="AAX126" s="34"/>
      <c r="AAY126" s="34"/>
      <c r="AAZ126" s="34"/>
      <c r="ABA126" s="34"/>
      <c r="ABB126" s="34"/>
      <c r="ABC126" s="34"/>
      <c r="ABD126" s="34"/>
      <c r="ABE126" s="34"/>
      <c r="ABF126" s="34"/>
      <c r="ABG126" s="34"/>
      <c r="ABH126" s="34"/>
      <c r="ABI126" s="34"/>
      <c r="ABJ126" s="34"/>
      <c r="ABK126" s="34"/>
      <c r="ABL126" s="34"/>
      <c r="ABM126" s="34"/>
      <c r="ABN126" s="34"/>
      <c r="ABO126" s="34"/>
      <c r="ABP126" s="34"/>
      <c r="ABQ126" s="34"/>
      <c r="ABR126" s="34"/>
      <c r="ABS126" s="34"/>
      <c r="ABT126" s="34"/>
      <c r="ABU126" s="34"/>
      <c r="ABV126" s="34"/>
      <c r="ABW126" s="34"/>
      <c r="ABX126" s="34"/>
      <c r="ABY126" s="34"/>
      <c r="ABZ126" s="34"/>
      <c r="ACA126" s="34"/>
      <c r="ACB126" s="34"/>
      <c r="ACC126" s="34"/>
      <c r="ACD126" s="34"/>
      <c r="ACE126" s="34"/>
      <c r="ACF126" s="34"/>
      <c r="ACG126" s="34"/>
      <c r="ACH126" s="34"/>
      <c r="ACI126" s="34"/>
      <c r="ACJ126" s="34"/>
      <c r="ACK126" s="34"/>
      <c r="ACL126" s="34"/>
      <c r="ACM126" s="34"/>
      <c r="ACN126" s="34"/>
      <c r="ACO126" s="34"/>
      <c r="ACP126" s="34"/>
      <c r="ACQ126" s="34"/>
      <c r="ACR126" s="34"/>
      <c r="ACS126" s="34"/>
      <c r="ACT126" s="34"/>
      <c r="ACU126" s="34"/>
      <c r="ACV126" s="34"/>
      <c r="ACW126" s="34"/>
      <c r="ACX126" s="34"/>
      <c r="ACY126" s="34"/>
      <c r="ACZ126" s="34"/>
      <c r="ADA126" s="34"/>
      <c r="ADB126" s="34"/>
      <c r="ADC126" s="34"/>
      <c r="ADD126" s="34"/>
      <c r="ADE126" s="34"/>
      <c r="ADF126" s="34"/>
      <c r="ADG126" s="34"/>
      <c r="ADH126" s="34"/>
      <c r="ADI126" s="34"/>
      <c r="ADJ126" s="34"/>
      <c r="ADK126" s="34"/>
      <c r="ADL126" s="34"/>
      <c r="ADM126" s="34"/>
      <c r="ADN126" s="34"/>
      <c r="ADO126" s="34"/>
      <c r="ADP126" s="34"/>
      <c r="ADQ126" s="34"/>
      <c r="ADR126" s="34"/>
      <c r="ADS126" s="34"/>
      <c r="ADT126" s="34"/>
      <c r="ADU126" s="34"/>
      <c r="ADV126" s="34"/>
      <c r="ADW126" s="34"/>
      <c r="ADX126" s="34"/>
      <c r="ADY126" s="34"/>
      <c r="ADZ126" s="34"/>
      <c r="AEA126" s="34"/>
      <c r="AEB126" s="34"/>
      <c r="AEC126" s="34"/>
      <c r="AED126" s="34"/>
      <c r="AEE126" s="34"/>
      <c r="AEF126" s="34"/>
      <c r="AEG126" s="34"/>
      <c r="AEH126" s="34"/>
      <c r="AEI126" s="34"/>
      <c r="AEJ126" s="34"/>
      <c r="AEK126" s="34"/>
      <c r="AEL126" s="34"/>
      <c r="AEM126" s="34"/>
      <c r="AEN126" s="34"/>
      <c r="AEO126" s="34"/>
      <c r="AEP126" s="34"/>
      <c r="AEQ126" s="34"/>
      <c r="AER126" s="34"/>
      <c r="AES126" s="34"/>
      <c r="AET126" s="34"/>
      <c r="AEU126" s="34"/>
      <c r="AEV126" s="34"/>
      <c r="AEW126" s="34"/>
      <c r="AEX126" s="34"/>
      <c r="AEY126" s="34"/>
      <c r="AEZ126" s="34"/>
      <c r="AFA126" s="34"/>
      <c r="AFB126" s="34"/>
      <c r="AFC126" s="34"/>
      <c r="AFD126" s="34"/>
      <c r="AFE126" s="34"/>
      <c r="AFF126" s="34"/>
      <c r="AFG126" s="34"/>
      <c r="AFH126" s="34"/>
      <c r="AFI126" s="34"/>
      <c r="AFJ126" s="34"/>
      <c r="AFK126" s="34"/>
      <c r="AFL126" s="34"/>
      <c r="AFM126" s="34"/>
      <c r="AFN126" s="34"/>
      <c r="AFO126" s="34"/>
      <c r="AFP126" s="34"/>
      <c r="AFQ126" s="34"/>
      <c r="AFR126" s="34"/>
      <c r="AFS126" s="34"/>
      <c r="AFT126" s="34"/>
      <c r="AFU126" s="34"/>
      <c r="AFV126" s="34"/>
      <c r="AFW126" s="34"/>
      <c r="AFX126" s="34"/>
      <c r="AFY126" s="34"/>
      <c r="AFZ126" s="34"/>
      <c r="AGA126" s="34"/>
      <c r="AGB126" s="34"/>
      <c r="AGC126" s="34"/>
      <c r="AGD126" s="34"/>
      <c r="AGE126" s="34"/>
      <c r="AGF126" s="34"/>
      <c r="AGG126" s="34"/>
      <c r="AGH126" s="34"/>
      <c r="AGI126" s="34"/>
      <c r="AGJ126" s="34"/>
      <c r="AGK126" s="34"/>
      <c r="AGL126" s="34"/>
      <c r="AGM126" s="34"/>
      <c r="AGN126" s="34"/>
      <c r="AGO126" s="34"/>
      <c r="AGP126" s="34"/>
      <c r="AGQ126" s="34"/>
      <c r="AGR126" s="34"/>
      <c r="AGS126" s="34"/>
      <c r="AGT126" s="34"/>
      <c r="AGU126" s="34"/>
      <c r="AGV126" s="34"/>
      <c r="AGW126" s="34"/>
      <c r="AGX126" s="34"/>
      <c r="AGY126" s="34"/>
      <c r="AGZ126" s="34"/>
      <c r="AHA126" s="34"/>
      <c r="AHB126" s="34"/>
      <c r="AHC126" s="34"/>
      <c r="AHD126" s="34"/>
      <c r="AHE126" s="34"/>
      <c r="AHF126" s="34"/>
      <c r="AHG126" s="34"/>
      <c r="AHH126" s="34"/>
      <c r="AHI126" s="34"/>
      <c r="AHJ126" s="34"/>
      <c r="AHK126" s="34"/>
      <c r="AHL126" s="34"/>
      <c r="AHM126" s="34"/>
      <c r="AHN126" s="34"/>
      <c r="AHO126" s="34"/>
      <c r="AHP126" s="34"/>
      <c r="AHQ126" s="34"/>
      <c r="AHR126" s="34"/>
      <c r="AHS126" s="34"/>
      <c r="AHT126" s="34"/>
      <c r="AHU126" s="34"/>
      <c r="AHV126" s="34"/>
      <c r="AHW126" s="34"/>
      <c r="AHX126" s="34"/>
      <c r="AHY126" s="34"/>
      <c r="AHZ126" s="34"/>
      <c r="AIA126" s="34"/>
      <c r="AIB126" s="34"/>
      <c r="AIC126" s="34"/>
      <c r="AID126" s="34"/>
      <c r="AIE126" s="34"/>
      <c r="AIF126" s="34"/>
      <c r="AIG126" s="34"/>
      <c r="AIH126" s="34"/>
      <c r="AII126" s="34"/>
      <c r="AIJ126" s="34"/>
      <c r="AIK126" s="34"/>
      <c r="AIL126" s="34"/>
      <c r="AIM126" s="34"/>
      <c r="AIN126" s="34"/>
      <c r="AIO126" s="34"/>
      <c r="AIP126" s="34"/>
      <c r="AIQ126" s="34"/>
      <c r="AIR126" s="34"/>
      <c r="AIS126" s="34"/>
      <c r="AIT126" s="34"/>
      <c r="AIU126" s="34"/>
      <c r="AIV126" s="34"/>
      <c r="AIW126" s="34"/>
      <c r="AIX126" s="34"/>
      <c r="AIY126" s="34"/>
      <c r="AIZ126" s="34"/>
      <c r="AJA126" s="34"/>
      <c r="AJB126" s="34"/>
      <c r="AJC126" s="34"/>
      <c r="AJD126" s="34"/>
      <c r="AJE126" s="34"/>
      <c r="AJF126" s="34"/>
      <c r="AJG126" s="34"/>
      <c r="AJH126" s="34"/>
      <c r="AJI126" s="34"/>
      <c r="AJJ126" s="34"/>
      <c r="AJK126" s="34"/>
      <c r="AJL126" s="34"/>
      <c r="AJM126" s="34"/>
      <c r="AJN126" s="34"/>
      <c r="AJO126" s="34"/>
      <c r="AJP126" s="34"/>
      <c r="AJQ126" s="34"/>
      <c r="AJR126" s="34"/>
      <c r="AJS126" s="34"/>
      <c r="AJT126" s="34"/>
      <c r="AJU126" s="34"/>
      <c r="AJV126" s="34"/>
      <c r="AJW126" s="34"/>
      <c r="AJX126" s="34"/>
      <c r="AJY126" s="34"/>
      <c r="AJZ126" s="34"/>
      <c r="AKA126" s="34"/>
      <c r="AKB126" s="34"/>
      <c r="AKC126" s="34"/>
      <c r="AKD126" s="34"/>
      <c r="AKE126" s="34"/>
      <c r="AKF126" s="34"/>
      <c r="AKG126" s="34"/>
      <c r="AKH126" s="34"/>
      <c r="AKI126" s="34"/>
      <c r="AKJ126" s="34"/>
      <c r="AKK126" s="34"/>
      <c r="AKL126" s="34"/>
      <c r="AKM126" s="34"/>
      <c r="AKN126" s="34"/>
      <c r="AKO126" s="34"/>
      <c r="AKP126" s="34"/>
      <c r="AKQ126" s="34"/>
      <c r="AKR126" s="34"/>
      <c r="AKS126" s="34"/>
      <c r="AKT126" s="34"/>
      <c r="AKU126" s="34"/>
      <c r="AKV126" s="34"/>
      <c r="AKW126" s="34"/>
      <c r="AKX126" s="34"/>
      <c r="AKY126" s="34"/>
      <c r="AKZ126" s="34"/>
      <c r="ALA126" s="34"/>
      <c r="ALB126" s="34"/>
      <c r="ALC126" s="34"/>
      <c r="ALD126" s="34"/>
      <c r="ALE126" s="34"/>
      <c r="ALF126" s="34"/>
      <c r="ALG126" s="34"/>
      <c r="ALH126" s="34"/>
      <c r="ALI126" s="34"/>
      <c r="ALJ126" s="34"/>
      <c r="ALK126" s="34"/>
      <c r="ALL126" s="34"/>
      <c r="ALM126" s="34"/>
      <c r="ALN126" s="34"/>
      <c r="ALO126" s="34"/>
      <c r="ALP126" s="34"/>
      <c r="ALQ126" s="34"/>
      <c r="ALR126" s="34"/>
      <c r="ALS126" s="34"/>
      <c r="ALT126" s="34"/>
      <c r="ALU126" s="34"/>
      <c r="ALV126" s="34"/>
      <c r="ALW126" s="34"/>
      <c r="ALX126" s="34"/>
      <c r="ALY126" s="34"/>
      <c r="ALZ126" s="34"/>
      <c r="AMA126" s="34"/>
      <c r="AMB126" s="34"/>
      <c r="AMC126" s="34"/>
      <c r="AMD126" s="34"/>
      <c r="AME126" s="34"/>
      <c r="AMF126" s="34"/>
      <c r="AMG126" s="34"/>
      <c r="AMH126" s="34"/>
      <c r="AMI126" s="34"/>
      <c r="AMJ126" s="34"/>
      <c r="AMK126" s="34"/>
    </row>
    <row r="127" spans="1:1025" x14ac:dyDescent="0.25">
      <c r="A127" s="34"/>
      <c r="D127" s="1">
        <f>SUM(D121:D125)</f>
        <v>232552.23199999999</v>
      </c>
      <c r="F127" s="34"/>
      <c r="G127" s="69"/>
      <c r="H127" s="70">
        <f>SUM(H121:H126)</f>
        <v>259540.864</v>
      </c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4"/>
      <c r="DG127" s="34"/>
      <c r="DH127" s="34"/>
      <c r="DI127" s="34"/>
      <c r="DJ127" s="34"/>
      <c r="DK127" s="34"/>
      <c r="DL127" s="34"/>
      <c r="DM127" s="34"/>
      <c r="DN127" s="34"/>
      <c r="DO127" s="34"/>
      <c r="DP127" s="34"/>
      <c r="DQ127" s="34"/>
      <c r="DR127" s="34"/>
      <c r="DS127" s="34"/>
      <c r="DT127" s="34"/>
      <c r="DU127" s="34"/>
      <c r="DV127" s="34"/>
      <c r="DW127" s="34"/>
      <c r="DX127" s="34"/>
      <c r="DY127" s="34"/>
      <c r="DZ127" s="34"/>
      <c r="EA127" s="34"/>
      <c r="EB127" s="34"/>
      <c r="EC127" s="34"/>
      <c r="ED127" s="34"/>
      <c r="EE127" s="34"/>
      <c r="EF127" s="34"/>
      <c r="EG127" s="34"/>
      <c r="EH127" s="34"/>
      <c r="EI127" s="34"/>
      <c r="EJ127" s="34"/>
      <c r="EK127" s="34"/>
      <c r="EL127" s="34"/>
      <c r="EM127" s="34"/>
      <c r="EN127" s="34"/>
      <c r="EO127" s="34"/>
      <c r="EP127" s="34"/>
      <c r="EQ127" s="34"/>
      <c r="ER127" s="34"/>
      <c r="ES127" s="34"/>
      <c r="ET127" s="34"/>
      <c r="EU127" s="34"/>
      <c r="EV127" s="34"/>
      <c r="EW127" s="34"/>
      <c r="EX127" s="34"/>
      <c r="EY127" s="34"/>
      <c r="EZ127" s="34"/>
      <c r="FA127" s="34"/>
      <c r="FB127" s="34"/>
      <c r="FC127" s="34"/>
      <c r="FD127" s="34"/>
      <c r="FE127" s="34"/>
      <c r="FF127" s="34"/>
      <c r="FG127" s="34"/>
      <c r="FH127" s="34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4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34"/>
      <c r="GN127" s="34"/>
      <c r="GO127" s="34"/>
      <c r="GP127" s="34"/>
      <c r="GQ127" s="34"/>
      <c r="GR127" s="34"/>
      <c r="GS127" s="34"/>
      <c r="GT127" s="34"/>
      <c r="GU127" s="34"/>
      <c r="GV127" s="34"/>
      <c r="GW127" s="34"/>
      <c r="GX127" s="34"/>
      <c r="GY127" s="34"/>
      <c r="GZ127" s="34"/>
      <c r="HA127" s="34"/>
      <c r="HB127" s="34"/>
      <c r="HC127" s="34"/>
      <c r="HD127" s="34"/>
      <c r="HE127" s="34"/>
      <c r="HF127" s="34"/>
      <c r="HG127" s="34"/>
      <c r="HH127" s="34"/>
      <c r="HI127" s="34"/>
      <c r="HJ127" s="34"/>
      <c r="HK127" s="34"/>
      <c r="HL127" s="34"/>
      <c r="HM127" s="34"/>
      <c r="HN127" s="34"/>
      <c r="HO127" s="34"/>
      <c r="HP127" s="34"/>
      <c r="HQ127" s="34"/>
      <c r="HR127" s="34"/>
      <c r="HS127" s="34"/>
      <c r="HT127" s="34"/>
      <c r="HU127" s="34"/>
      <c r="HV127" s="34"/>
      <c r="HW127" s="34"/>
      <c r="HX127" s="34"/>
      <c r="HY127" s="34"/>
      <c r="HZ127" s="34"/>
      <c r="IA127" s="34"/>
      <c r="IB127" s="34"/>
      <c r="IC127" s="34"/>
      <c r="ID127" s="34"/>
      <c r="IE127" s="34"/>
      <c r="IF127" s="34"/>
      <c r="IG127" s="34"/>
      <c r="IH127" s="34"/>
      <c r="II127" s="34"/>
      <c r="IJ127" s="34"/>
      <c r="IK127" s="34"/>
      <c r="IL127" s="34"/>
      <c r="IM127" s="34"/>
      <c r="IN127" s="34"/>
      <c r="IO127" s="34"/>
      <c r="IP127" s="34"/>
      <c r="IQ127" s="34"/>
      <c r="IR127" s="34"/>
      <c r="IS127" s="34"/>
      <c r="IT127" s="34"/>
      <c r="IU127" s="34"/>
      <c r="IV127" s="34"/>
      <c r="IW127" s="34"/>
      <c r="IX127" s="34"/>
      <c r="IY127" s="34"/>
      <c r="IZ127" s="34"/>
      <c r="JA127" s="34"/>
      <c r="JB127" s="34"/>
      <c r="JC127" s="34"/>
      <c r="JD127" s="34"/>
      <c r="JE127" s="34"/>
      <c r="JF127" s="34"/>
      <c r="JG127" s="34"/>
      <c r="JH127" s="34"/>
      <c r="JI127" s="34"/>
      <c r="JJ127" s="34"/>
      <c r="JK127" s="34"/>
      <c r="JL127" s="34"/>
      <c r="JM127" s="34"/>
      <c r="JN127" s="34"/>
      <c r="JO127" s="34"/>
      <c r="JP127" s="34"/>
      <c r="JQ127" s="34"/>
      <c r="JR127" s="34"/>
      <c r="JS127" s="34"/>
      <c r="JT127" s="34"/>
      <c r="JU127" s="34"/>
      <c r="JV127" s="34"/>
      <c r="JW127" s="34"/>
      <c r="JX127" s="34"/>
      <c r="JY127" s="34"/>
      <c r="JZ127" s="34"/>
      <c r="KA127" s="34"/>
      <c r="KB127" s="34"/>
      <c r="KC127" s="34"/>
      <c r="KD127" s="34"/>
      <c r="KE127" s="34"/>
      <c r="KF127" s="34"/>
      <c r="KG127" s="34"/>
      <c r="KH127" s="34"/>
      <c r="KI127" s="34"/>
      <c r="KJ127" s="34"/>
      <c r="KK127" s="34"/>
      <c r="KL127" s="34"/>
      <c r="KM127" s="34"/>
      <c r="KN127" s="34"/>
      <c r="KO127" s="34"/>
      <c r="KP127" s="34"/>
      <c r="KQ127" s="34"/>
      <c r="KR127" s="34"/>
      <c r="KS127" s="34"/>
      <c r="KT127" s="34"/>
      <c r="KU127" s="34"/>
      <c r="KV127" s="34"/>
      <c r="KW127" s="34"/>
      <c r="KX127" s="34"/>
      <c r="KY127" s="34"/>
      <c r="KZ127" s="34"/>
      <c r="LA127" s="34"/>
      <c r="LB127" s="34"/>
      <c r="LC127" s="34"/>
      <c r="LD127" s="34"/>
      <c r="LE127" s="34"/>
      <c r="LF127" s="34"/>
      <c r="LG127" s="34"/>
      <c r="LH127" s="34"/>
      <c r="LI127" s="34"/>
      <c r="LJ127" s="34"/>
      <c r="LK127" s="34"/>
      <c r="LL127" s="34"/>
      <c r="LM127" s="34"/>
      <c r="LN127" s="34"/>
      <c r="LO127" s="34"/>
      <c r="LP127" s="34"/>
      <c r="LQ127" s="34"/>
      <c r="LR127" s="34"/>
      <c r="LS127" s="34"/>
      <c r="LT127" s="34"/>
      <c r="LU127" s="34"/>
      <c r="LV127" s="34"/>
      <c r="LW127" s="34"/>
      <c r="LX127" s="34"/>
      <c r="LY127" s="34"/>
      <c r="LZ127" s="34"/>
      <c r="MA127" s="34"/>
      <c r="MB127" s="34"/>
      <c r="MC127" s="34"/>
      <c r="MD127" s="34"/>
      <c r="ME127" s="34"/>
      <c r="MF127" s="34"/>
      <c r="MG127" s="34"/>
      <c r="MH127" s="34"/>
      <c r="MI127" s="34"/>
      <c r="MJ127" s="34"/>
      <c r="MK127" s="34"/>
      <c r="ML127" s="34"/>
      <c r="MM127" s="34"/>
      <c r="MN127" s="34"/>
      <c r="MO127" s="34"/>
      <c r="MP127" s="34"/>
      <c r="MQ127" s="34"/>
      <c r="MR127" s="34"/>
      <c r="MS127" s="34"/>
      <c r="MT127" s="34"/>
      <c r="MU127" s="34"/>
      <c r="MV127" s="34"/>
      <c r="MW127" s="34"/>
      <c r="MX127" s="34"/>
      <c r="MY127" s="34"/>
      <c r="MZ127" s="34"/>
      <c r="NA127" s="34"/>
      <c r="NB127" s="34"/>
      <c r="NC127" s="34"/>
      <c r="ND127" s="34"/>
      <c r="NE127" s="34"/>
      <c r="NF127" s="34"/>
      <c r="NG127" s="34"/>
      <c r="NH127" s="34"/>
      <c r="NI127" s="34"/>
      <c r="NJ127" s="34"/>
      <c r="NK127" s="34"/>
      <c r="NL127" s="34"/>
      <c r="NM127" s="34"/>
      <c r="NN127" s="34"/>
      <c r="NO127" s="34"/>
      <c r="NP127" s="34"/>
      <c r="NQ127" s="34"/>
      <c r="NR127" s="34"/>
      <c r="NS127" s="34"/>
      <c r="NT127" s="34"/>
      <c r="NU127" s="34"/>
      <c r="NV127" s="34"/>
      <c r="NW127" s="34"/>
      <c r="NX127" s="34"/>
      <c r="NY127" s="34"/>
      <c r="NZ127" s="34"/>
      <c r="OA127" s="34"/>
      <c r="OB127" s="34"/>
      <c r="OC127" s="34"/>
      <c r="OD127" s="34"/>
      <c r="OE127" s="34"/>
      <c r="OF127" s="34"/>
      <c r="OG127" s="34"/>
      <c r="OH127" s="34"/>
      <c r="OI127" s="34"/>
      <c r="OJ127" s="34"/>
      <c r="OK127" s="34"/>
      <c r="OL127" s="34"/>
      <c r="OM127" s="34"/>
      <c r="ON127" s="34"/>
      <c r="OO127" s="34"/>
      <c r="OP127" s="34"/>
      <c r="OQ127" s="34"/>
      <c r="OR127" s="34"/>
      <c r="OS127" s="34"/>
      <c r="OT127" s="34"/>
      <c r="OU127" s="34"/>
      <c r="OV127" s="34"/>
      <c r="OW127" s="34"/>
      <c r="OX127" s="34"/>
      <c r="OY127" s="34"/>
      <c r="OZ127" s="34"/>
      <c r="PA127" s="34"/>
      <c r="PB127" s="34"/>
      <c r="PC127" s="34"/>
      <c r="PD127" s="34"/>
      <c r="PE127" s="34"/>
      <c r="PF127" s="34"/>
      <c r="PG127" s="34"/>
      <c r="PH127" s="34"/>
      <c r="PI127" s="34"/>
      <c r="PJ127" s="34"/>
      <c r="PK127" s="34"/>
      <c r="PL127" s="34"/>
      <c r="PM127" s="34"/>
      <c r="PN127" s="34"/>
      <c r="PO127" s="34"/>
      <c r="PP127" s="34"/>
      <c r="PQ127" s="34"/>
      <c r="PR127" s="34"/>
      <c r="PS127" s="34"/>
      <c r="PT127" s="34"/>
      <c r="PU127" s="34"/>
      <c r="PV127" s="34"/>
      <c r="PW127" s="34"/>
      <c r="PX127" s="34"/>
      <c r="PY127" s="34"/>
      <c r="PZ127" s="34"/>
      <c r="QA127" s="34"/>
      <c r="QB127" s="34"/>
      <c r="QC127" s="34"/>
      <c r="QD127" s="34"/>
      <c r="QE127" s="34"/>
      <c r="QF127" s="34"/>
      <c r="QG127" s="34"/>
      <c r="QH127" s="34"/>
      <c r="QI127" s="34"/>
      <c r="QJ127" s="34"/>
      <c r="QK127" s="34"/>
      <c r="QL127" s="34"/>
      <c r="QM127" s="34"/>
      <c r="QN127" s="34"/>
      <c r="QO127" s="34"/>
      <c r="QP127" s="34"/>
      <c r="QQ127" s="34"/>
      <c r="QR127" s="34"/>
      <c r="QS127" s="34"/>
      <c r="QT127" s="34"/>
      <c r="QU127" s="34"/>
      <c r="QV127" s="34"/>
      <c r="QW127" s="34"/>
      <c r="QX127" s="34"/>
      <c r="QY127" s="34"/>
      <c r="QZ127" s="34"/>
      <c r="RA127" s="34"/>
      <c r="RB127" s="34"/>
      <c r="RC127" s="34"/>
      <c r="RD127" s="34"/>
      <c r="RE127" s="34"/>
      <c r="RF127" s="34"/>
      <c r="RG127" s="34"/>
      <c r="RH127" s="34"/>
      <c r="RI127" s="34"/>
      <c r="RJ127" s="34"/>
      <c r="RK127" s="34"/>
      <c r="RL127" s="34"/>
      <c r="RM127" s="34"/>
      <c r="RN127" s="34"/>
      <c r="RO127" s="34"/>
      <c r="RP127" s="34"/>
      <c r="RQ127" s="34"/>
      <c r="RR127" s="34"/>
      <c r="RS127" s="34"/>
      <c r="RT127" s="34"/>
      <c r="RU127" s="34"/>
      <c r="RV127" s="34"/>
      <c r="RW127" s="34"/>
      <c r="RX127" s="34"/>
      <c r="RY127" s="34"/>
      <c r="RZ127" s="34"/>
      <c r="SA127" s="34"/>
      <c r="SB127" s="34"/>
      <c r="SC127" s="34"/>
      <c r="SD127" s="34"/>
      <c r="SE127" s="34"/>
      <c r="SF127" s="34"/>
      <c r="SG127" s="34"/>
      <c r="SH127" s="34"/>
      <c r="SI127" s="34"/>
      <c r="SJ127" s="34"/>
      <c r="SK127" s="34"/>
      <c r="SL127" s="34"/>
      <c r="SM127" s="34"/>
      <c r="SN127" s="34"/>
      <c r="SO127" s="34"/>
      <c r="SP127" s="34"/>
      <c r="SQ127" s="34"/>
      <c r="SR127" s="34"/>
      <c r="SS127" s="34"/>
      <c r="ST127" s="34"/>
      <c r="SU127" s="34"/>
      <c r="SV127" s="34"/>
      <c r="SW127" s="34"/>
      <c r="SX127" s="34"/>
      <c r="SY127" s="34"/>
      <c r="SZ127" s="34"/>
      <c r="TA127" s="34"/>
      <c r="TB127" s="34"/>
      <c r="TC127" s="34"/>
      <c r="TD127" s="34"/>
      <c r="TE127" s="34"/>
      <c r="TF127" s="34"/>
      <c r="TG127" s="34"/>
      <c r="TH127" s="34"/>
      <c r="TI127" s="34"/>
      <c r="TJ127" s="34"/>
      <c r="TK127" s="34"/>
      <c r="TL127" s="34"/>
      <c r="TM127" s="34"/>
      <c r="TN127" s="34"/>
      <c r="TO127" s="34"/>
      <c r="TP127" s="34"/>
      <c r="TQ127" s="34"/>
      <c r="TR127" s="34"/>
      <c r="TS127" s="34"/>
      <c r="TT127" s="34"/>
      <c r="TU127" s="34"/>
      <c r="TV127" s="34"/>
      <c r="TW127" s="34"/>
      <c r="TX127" s="34"/>
      <c r="TY127" s="34"/>
      <c r="TZ127" s="34"/>
      <c r="UA127" s="34"/>
      <c r="UB127" s="34"/>
      <c r="UC127" s="34"/>
      <c r="UD127" s="34"/>
      <c r="UE127" s="34"/>
      <c r="UF127" s="34"/>
      <c r="UG127" s="34"/>
      <c r="UH127" s="34"/>
      <c r="UI127" s="34"/>
      <c r="UJ127" s="34"/>
      <c r="UK127" s="34"/>
      <c r="UL127" s="34"/>
      <c r="UM127" s="34"/>
      <c r="UN127" s="34"/>
      <c r="UO127" s="34"/>
      <c r="UP127" s="34"/>
      <c r="UQ127" s="34"/>
      <c r="UR127" s="34"/>
      <c r="US127" s="34"/>
      <c r="UT127" s="34"/>
      <c r="UU127" s="34"/>
      <c r="UV127" s="34"/>
      <c r="UW127" s="34"/>
      <c r="UX127" s="34"/>
      <c r="UY127" s="34"/>
      <c r="UZ127" s="34"/>
      <c r="VA127" s="34"/>
      <c r="VB127" s="34"/>
      <c r="VC127" s="34"/>
      <c r="VD127" s="34"/>
      <c r="VE127" s="34"/>
      <c r="VF127" s="34"/>
      <c r="VG127" s="34"/>
      <c r="VH127" s="34"/>
      <c r="VI127" s="34"/>
      <c r="VJ127" s="34"/>
      <c r="VK127" s="34"/>
      <c r="VL127" s="34"/>
      <c r="VM127" s="34"/>
      <c r="VN127" s="34"/>
      <c r="VO127" s="34"/>
      <c r="VP127" s="34"/>
      <c r="VQ127" s="34"/>
      <c r="VR127" s="34"/>
      <c r="VS127" s="34"/>
      <c r="VT127" s="34"/>
      <c r="VU127" s="34"/>
      <c r="VV127" s="34"/>
      <c r="VW127" s="34"/>
      <c r="VX127" s="34"/>
      <c r="VY127" s="34"/>
      <c r="VZ127" s="34"/>
      <c r="WA127" s="34"/>
      <c r="WB127" s="34"/>
      <c r="WC127" s="34"/>
      <c r="WD127" s="34"/>
      <c r="WE127" s="34"/>
      <c r="WF127" s="34"/>
      <c r="WG127" s="34"/>
      <c r="WH127" s="34"/>
      <c r="WI127" s="34"/>
      <c r="WJ127" s="34"/>
      <c r="WK127" s="34"/>
      <c r="WL127" s="34"/>
      <c r="WM127" s="34"/>
      <c r="WN127" s="34"/>
      <c r="WO127" s="34"/>
      <c r="WP127" s="34"/>
      <c r="WQ127" s="34"/>
      <c r="WR127" s="34"/>
      <c r="WS127" s="34"/>
      <c r="WT127" s="34"/>
      <c r="WU127" s="34"/>
      <c r="WV127" s="34"/>
      <c r="WW127" s="34"/>
      <c r="WX127" s="34"/>
      <c r="WY127" s="34"/>
      <c r="WZ127" s="34"/>
      <c r="XA127" s="34"/>
      <c r="XB127" s="34"/>
      <c r="XC127" s="34"/>
      <c r="XD127" s="34"/>
      <c r="XE127" s="34"/>
      <c r="XF127" s="34"/>
      <c r="XG127" s="34"/>
      <c r="XH127" s="34"/>
      <c r="XI127" s="34"/>
      <c r="XJ127" s="34"/>
      <c r="XK127" s="34"/>
      <c r="XL127" s="34"/>
      <c r="XM127" s="34"/>
      <c r="XN127" s="34"/>
      <c r="XO127" s="34"/>
      <c r="XP127" s="34"/>
      <c r="XQ127" s="34"/>
      <c r="XR127" s="34"/>
      <c r="XS127" s="34"/>
      <c r="XT127" s="34"/>
      <c r="XU127" s="34"/>
      <c r="XV127" s="34"/>
      <c r="XW127" s="34"/>
      <c r="XX127" s="34"/>
      <c r="XY127" s="34"/>
      <c r="XZ127" s="34"/>
      <c r="YA127" s="34"/>
      <c r="YB127" s="34"/>
      <c r="YC127" s="34"/>
      <c r="YD127" s="34"/>
      <c r="YE127" s="34"/>
      <c r="YF127" s="34"/>
      <c r="YG127" s="34"/>
      <c r="YH127" s="34"/>
      <c r="YI127" s="34"/>
      <c r="YJ127" s="34"/>
      <c r="YK127" s="34"/>
      <c r="YL127" s="34"/>
      <c r="YM127" s="34"/>
      <c r="YN127" s="34"/>
      <c r="YO127" s="34"/>
      <c r="YP127" s="34"/>
      <c r="YQ127" s="34"/>
      <c r="YR127" s="34"/>
      <c r="YS127" s="34"/>
      <c r="YT127" s="34"/>
      <c r="YU127" s="34"/>
      <c r="YV127" s="34"/>
      <c r="YW127" s="34"/>
      <c r="YX127" s="34"/>
      <c r="YY127" s="34"/>
      <c r="YZ127" s="34"/>
      <c r="ZA127" s="34"/>
      <c r="ZB127" s="34"/>
      <c r="ZC127" s="34"/>
      <c r="ZD127" s="34"/>
      <c r="ZE127" s="34"/>
      <c r="ZF127" s="34"/>
      <c r="ZG127" s="34"/>
      <c r="ZH127" s="34"/>
      <c r="ZI127" s="34"/>
      <c r="ZJ127" s="34"/>
      <c r="ZK127" s="34"/>
      <c r="ZL127" s="34"/>
      <c r="ZM127" s="34"/>
      <c r="ZN127" s="34"/>
      <c r="ZO127" s="34"/>
      <c r="ZP127" s="34"/>
      <c r="ZQ127" s="34"/>
      <c r="ZR127" s="34"/>
      <c r="ZS127" s="34"/>
      <c r="ZT127" s="34"/>
      <c r="ZU127" s="34"/>
      <c r="ZV127" s="34"/>
      <c r="ZW127" s="34"/>
      <c r="ZX127" s="34"/>
      <c r="ZY127" s="34"/>
      <c r="ZZ127" s="34"/>
      <c r="AAA127" s="34"/>
      <c r="AAB127" s="34"/>
      <c r="AAC127" s="34"/>
      <c r="AAD127" s="34"/>
      <c r="AAE127" s="34"/>
      <c r="AAF127" s="34"/>
      <c r="AAG127" s="34"/>
      <c r="AAH127" s="34"/>
      <c r="AAI127" s="34"/>
      <c r="AAJ127" s="34"/>
      <c r="AAK127" s="34"/>
      <c r="AAL127" s="34"/>
      <c r="AAM127" s="34"/>
      <c r="AAN127" s="34"/>
      <c r="AAO127" s="34"/>
      <c r="AAP127" s="34"/>
      <c r="AAQ127" s="34"/>
      <c r="AAR127" s="34"/>
      <c r="AAS127" s="34"/>
      <c r="AAT127" s="34"/>
      <c r="AAU127" s="34"/>
      <c r="AAV127" s="34"/>
      <c r="AAW127" s="34"/>
      <c r="AAX127" s="34"/>
      <c r="AAY127" s="34"/>
      <c r="AAZ127" s="34"/>
      <c r="ABA127" s="34"/>
      <c r="ABB127" s="34"/>
      <c r="ABC127" s="34"/>
      <c r="ABD127" s="34"/>
      <c r="ABE127" s="34"/>
      <c r="ABF127" s="34"/>
      <c r="ABG127" s="34"/>
      <c r="ABH127" s="34"/>
      <c r="ABI127" s="34"/>
      <c r="ABJ127" s="34"/>
      <c r="ABK127" s="34"/>
      <c r="ABL127" s="34"/>
      <c r="ABM127" s="34"/>
      <c r="ABN127" s="34"/>
      <c r="ABO127" s="34"/>
      <c r="ABP127" s="34"/>
      <c r="ABQ127" s="34"/>
      <c r="ABR127" s="34"/>
      <c r="ABS127" s="34"/>
      <c r="ABT127" s="34"/>
      <c r="ABU127" s="34"/>
      <c r="ABV127" s="34"/>
      <c r="ABW127" s="34"/>
      <c r="ABX127" s="34"/>
      <c r="ABY127" s="34"/>
      <c r="ABZ127" s="34"/>
      <c r="ACA127" s="34"/>
      <c r="ACB127" s="34"/>
      <c r="ACC127" s="34"/>
      <c r="ACD127" s="34"/>
      <c r="ACE127" s="34"/>
      <c r="ACF127" s="34"/>
      <c r="ACG127" s="34"/>
      <c r="ACH127" s="34"/>
      <c r="ACI127" s="34"/>
      <c r="ACJ127" s="34"/>
      <c r="ACK127" s="34"/>
      <c r="ACL127" s="34"/>
      <c r="ACM127" s="34"/>
      <c r="ACN127" s="34"/>
      <c r="ACO127" s="34"/>
      <c r="ACP127" s="34"/>
      <c r="ACQ127" s="34"/>
      <c r="ACR127" s="34"/>
      <c r="ACS127" s="34"/>
      <c r="ACT127" s="34"/>
      <c r="ACU127" s="34"/>
      <c r="ACV127" s="34"/>
      <c r="ACW127" s="34"/>
      <c r="ACX127" s="34"/>
      <c r="ACY127" s="34"/>
      <c r="ACZ127" s="34"/>
      <c r="ADA127" s="34"/>
      <c r="ADB127" s="34"/>
      <c r="ADC127" s="34"/>
      <c r="ADD127" s="34"/>
      <c r="ADE127" s="34"/>
      <c r="ADF127" s="34"/>
      <c r="ADG127" s="34"/>
      <c r="ADH127" s="34"/>
      <c r="ADI127" s="34"/>
      <c r="ADJ127" s="34"/>
      <c r="ADK127" s="34"/>
      <c r="ADL127" s="34"/>
      <c r="ADM127" s="34"/>
      <c r="ADN127" s="34"/>
      <c r="ADO127" s="34"/>
      <c r="ADP127" s="34"/>
      <c r="ADQ127" s="34"/>
      <c r="ADR127" s="34"/>
      <c r="ADS127" s="34"/>
      <c r="ADT127" s="34"/>
      <c r="ADU127" s="34"/>
      <c r="ADV127" s="34"/>
      <c r="ADW127" s="34"/>
      <c r="ADX127" s="34"/>
      <c r="ADY127" s="34"/>
      <c r="ADZ127" s="34"/>
      <c r="AEA127" s="34"/>
      <c r="AEB127" s="34"/>
      <c r="AEC127" s="34"/>
      <c r="AED127" s="34"/>
      <c r="AEE127" s="34"/>
      <c r="AEF127" s="34"/>
      <c r="AEG127" s="34"/>
      <c r="AEH127" s="34"/>
      <c r="AEI127" s="34"/>
      <c r="AEJ127" s="34"/>
      <c r="AEK127" s="34"/>
      <c r="AEL127" s="34"/>
      <c r="AEM127" s="34"/>
      <c r="AEN127" s="34"/>
      <c r="AEO127" s="34"/>
      <c r="AEP127" s="34"/>
      <c r="AEQ127" s="34"/>
      <c r="AER127" s="34"/>
      <c r="AES127" s="34"/>
      <c r="AET127" s="34"/>
      <c r="AEU127" s="34"/>
      <c r="AEV127" s="34"/>
      <c r="AEW127" s="34"/>
      <c r="AEX127" s="34"/>
      <c r="AEY127" s="34"/>
      <c r="AEZ127" s="34"/>
      <c r="AFA127" s="34"/>
      <c r="AFB127" s="34"/>
      <c r="AFC127" s="34"/>
      <c r="AFD127" s="34"/>
      <c r="AFE127" s="34"/>
      <c r="AFF127" s="34"/>
      <c r="AFG127" s="34"/>
      <c r="AFH127" s="34"/>
      <c r="AFI127" s="34"/>
      <c r="AFJ127" s="34"/>
      <c r="AFK127" s="34"/>
      <c r="AFL127" s="34"/>
      <c r="AFM127" s="34"/>
      <c r="AFN127" s="34"/>
      <c r="AFO127" s="34"/>
      <c r="AFP127" s="34"/>
      <c r="AFQ127" s="34"/>
      <c r="AFR127" s="34"/>
      <c r="AFS127" s="34"/>
      <c r="AFT127" s="34"/>
      <c r="AFU127" s="34"/>
      <c r="AFV127" s="34"/>
      <c r="AFW127" s="34"/>
      <c r="AFX127" s="34"/>
      <c r="AFY127" s="34"/>
      <c r="AFZ127" s="34"/>
      <c r="AGA127" s="34"/>
      <c r="AGB127" s="34"/>
      <c r="AGC127" s="34"/>
      <c r="AGD127" s="34"/>
      <c r="AGE127" s="34"/>
      <c r="AGF127" s="34"/>
      <c r="AGG127" s="34"/>
      <c r="AGH127" s="34"/>
      <c r="AGI127" s="34"/>
      <c r="AGJ127" s="34"/>
      <c r="AGK127" s="34"/>
      <c r="AGL127" s="34"/>
      <c r="AGM127" s="34"/>
      <c r="AGN127" s="34"/>
      <c r="AGO127" s="34"/>
      <c r="AGP127" s="34"/>
      <c r="AGQ127" s="34"/>
      <c r="AGR127" s="34"/>
      <c r="AGS127" s="34"/>
      <c r="AGT127" s="34"/>
      <c r="AGU127" s="34"/>
      <c r="AGV127" s="34"/>
      <c r="AGW127" s="34"/>
      <c r="AGX127" s="34"/>
      <c r="AGY127" s="34"/>
      <c r="AGZ127" s="34"/>
      <c r="AHA127" s="34"/>
      <c r="AHB127" s="34"/>
      <c r="AHC127" s="34"/>
      <c r="AHD127" s="34"/>
      <c r="AHE127" s="34"/>
      <c r="AHF127" s="34"/>
      <c r="AHG127" s="34"/>
      <c r="AHH127" s="34"/>
      <c r="AHI127" s="34"/>
      <c r="AHJ127" s="34"/>
      <c r="AHK127" s="34"/>
      <c r="AHL127" s="34"/>
      <c r="AHM127" s="34"/>
      <c r="AHN127" s="34"/>
      <c r="AHO127" s="34"/>
      <c r="AHP127" s="34"/>
      <c r="AHQ127" s="34"/>
      <c r="AHR127" s="34"/>
      <c r="AHS127" s="34"/>
      <c r="AHT127" s="34"/>
      <c r="AHU127" s="34"/>
      <c r="AHV127" s="34"/>
      <c r="AHW127" s="34"/>
      <c r="AHX127" s="34"/>
      <c r="AHY127" s="34"/>
      <c r="AHZ127" s="34"/>
      <c r="AIA127" s="34"/>
      <c r="AIB127" s="34"/>
      <c r="AIC127" s="34"/>
      <c r="AID127" s="34"/>
      <c r="AIE127" s="34"/>
      <c r="AIF127" s="34"/>
      <c r="AIG127" s="34"/>
      <c r="AIH127" s="34"/>
      <c r="AII127" s="34"/>
      <c r="AIJ127" s="34"/>
      <c r="AIK127" s="34"/>
      <c r="AIL127" s="34"/>
      <c r="AIM127" s="34"/>
      <c r="AIN127" s="34"/>
      <c r="AIO127" s="34"/>
      <c r="AIP127" s="34"/>
      <c r="AIQ127" s="34"/>
      <c r="AIR127" s="34"/>
      <c r="AIS127" s="34"/>
      <c r="AIT127" s="34"/>
      <c r="AIU127" s="34"/>
      <c r="AIV127" s="34"/>
      <c r="AIW127" s="34"/>
      <c r="AIX127" s="34"/>
      <c r="AIY127" s="34"/>
      <c r="AIZ127" s="34"/>
      <c r="AJA127" s="34"/>
      <c r="AJB127" s="34"/>
      <c r="AJC127" s="34"/>
      <c r="AJD127" s="34"/>
      <c r="AJE127" s="34"/>
      <c r="AJF127" s="34"/>
      <c r="AJG127" s="34"/>
      <c r="AJH127" s="34"/>
      <c r="AJI127" s="34"/>
      <c r="AJJ127" s="34"/>
      <c r="AJK127" s="34"/>
      <c r="AJL127" s="34"/>
      <c r="AJM127" s="34"/>
      <c r="AJN127" s="34"/>
      <c r="AJO127" s="34"/>
      <c r="AJP127" s="34"/>
      <c r="AJQ127" s="34"/>
      <c r="AJR127" s="34"/>
      <c r="AJS127" s="34"/>
      <c r="AJT127" s="34"/>
      <c r="AJU127" s="34"/>
      <c r="AJV127" s="34"/>
      <c r="AJW127" s="34"/>
      <c r="AJX127" s="34"/>
      <c r="AJY127" s="34"/>
      <c r="AJZ127" s="34"/>
      <c r="AKA127" s="34"/>
      <c r="AKB127" s="34"/>
      <c r="AKC127" s="34"/>
      <c r="AKD127" s="34"/>
      <c r="AKE127" s="34"/>
      <c r="AKF127" s="34"/>
      <c r="AKG127" s="34"/>
      <c r="AKH127" s="34"/>
      <c r="AKI127" s="34"/>
      <c r="AKJ127" s="34"/>
      <c r="AKK127" s="34"/>
      <c r="AKL127" s="34"/>
      <c r="AKM127" s="34"/>
      <c r="AKN127" s="34"/>
      <c r="AKO127" s="34"/>
      <c r="AKP127" s="34"/>
      <c r="AKQ127" s="34"/>
      <c r="AKR127" s="34"/>
      <c r="AKS127" s="34"/>
      <c r="AKT127" s="34"/>
      <c r="AKU127" s="34"/>
      <c r="AKV127" s="34"/>
      <c r="AKW127" s="34"/>
      <c r="AKX127" s="34"/>
      <c r="AKY127" s="34"/>
      <c r="AKZ127" s="34"/>
      <c r="ALA127" s="34"/>
      <c r="ALB127" s="34"/>
      <c r="ALC127" s="34"/>
      <c r="ALD127" s="34"/>
      <c r="ALE127" s="34"/>
      <c r="ALF127" s="34"/>
      <c r="ALG127" s="34"/>
      <c r="ALH127" s="34"/>
      <c r="ALI127" s="34"/>
      <c r="ALJ127" s="34"/>
      <c r="ALK127" s="34"/>
      <c r="ALL127" s="34"/>
      <c r="ALM127" s="34"/>
      <c r="ALN127" s="34"/>
      <c r="ALO127" s="34"/>
      <c r="ALP127" s="34"/>
      <c r="ALQ127" s="34"/>
      <c r="ALR127" s="34"/>
      <c r="ALS127" s="34"/>
      <c r="ALT127" s="34"/>
      <c r="ALU127" s="34"/>
      <c r="ALV127" s="34"/>
      <c r="ALW127" s="34"/>
      <c r="ALX127" s="34"/>
      <c r="ALY127" s="34"/>
      <c r="ALZ127" s="34"/>
      <c r="AMA127" s="34"/>
      <c r="AMB127" s="34"/>
      <c r="AMC127" s="34"/>
      <c r="AMD127" s="34"/>
      <c r="AME127" s="34"/>
      <c r="AMF127" s="34"/>
      <c r="AMG127" s="34"/>
      <c r="AMH127" s="34"/>
      <c r="AMI127" s="34"/>
      <c r="AMJ127" s="34"/>
      <c r="AMK127" s="34"/>
    </row>
    <row r="128" spans="1:1025" ht="17.25" thickBot="1" x14ac:dyDescent="0.3">
      <c r="A128" s="34"/>
      <c r="B128" s="95"/>
      <c r="C128" s="96"/>
      <c r="D128" s="96"/>
      <c r="E128" s="96"/>
      <c r="F128" s="96"/>
      <c r="G128" s="95"/>
      <c r="H128" s="96"/>
      <c r="I128" s="96"/>
      <c r="J128" s="96"/>
      <c r="K128" s="96"/>
    </row>
    <row r="129" spans="1:11" ht="23.25" x14ac:dyDescent="0.35">
      <c r="A129" s="33"/>
      <c r="B129" s="105" t="s">
        <v>25</v>
      </c>
      <c r="C129" s="105"/>
      <c r="D129" s="105"/>
      <c r="E129" s="105"/>
      <c r="F129" s="105"/>
      <c r="G129" s="105"/>
      <c r="H129" s="105"/>
      <c r="I129" s="105"/>
      <c r="J129" s="105"/>
      <c r="K129" s="105"/>
    </row>
    <row r="130" spans="1:11" ht="23.25" x14ac:dyDescent="0.35">
      <c r="A130" s="33"/>
      <c r="B130" s="106" t="s">
        <v>188</v>
      </c>
      <c r="C130" s="106"/>
      <c r="D130" s="106"/>
      <c r="E130" s="106"/>
      <c r="F130" s="106"/>
      <c r="G130" s="106"/>
      <c r="H130" s="106"/>
      <c r="I130" s="106"/>
      <c r="J130" s="106"/>
      <c r="K130" s="106"/>
    </row>
    <row r="131" spans="1:11" ht="24" thickBot="1" x14ac:dyDescent="0.4">
      <c r="A131" s="34"/>
      <c r="B131" s="107" t="s">
        <v>158</v>
      </c>
      <c r="C131" s="107"/>
      <c r="D131" s="107"/>
      <c r="E131" s="107"/>
      <c r="F131" s="107"/>
      <c r="G131" s="107"/>
      <c r="H131" s="107"/>
      <c r="I131" s="107"/>
      <c r="J131" s="107"/>
      <c r="K131" s="107"/>
    </row>
    <row r="132" spans="1:11" ht="18.75" thickBot="1" x14ac:dyDescent="0.3">
      <c r="A132" s="34"/>
      <c r="B132" s="108" t="s">
        <v>27</v>
      </c>
      <c r="C132" s="108"/>
      <c r="D132" s="108"/>
      <c r="E132" s="108"/>
      <c r="F132" s="108"/>
      <c r="G132" s="109" t="s">
        <v>28</v>
      </c>
      <c r="H132" s="109"/>
      <c r="I132" s="109"/>
      <c r="J132" s="109"/>
      <c r="K132" s="109"/>
    </row>
    <row r="133" spans="1:11" ht="17.25" thickBot="1" x14ac:dyDescent="0.3">
      <c r="A133" s="34"/>
      <c r="B133" s="35" t="s">
        <v>29</v>
      </c>
      <c r="C133" s="35" t="s">
        <v>142</v>
      </c>
      <c r="D133" s="35" t="s">
        <v>143</v>
      </c>
      <c r="E133" s="35" t="s">
        <v>159</v>
      </c>
      <c r="F133" s="35" t="s">
        <v>30</v>
      </c>
      <c r="G133" s="35" t="s">
        <v>29</v>
      </c>
      <c r="H133" s="35" t="s">
        <v>142</v>
      </c>
      <c r="I133" s="35" t="s">
        <v>143</v>
      </c>
      <c r="J133" s="35" t="s">
        <v>159</v>
      </c>
      <c r="K133" s="35" t="s">
        <v>30</v>
      </c>
    </row>
    <row r="134" spans="1:11" ht="16.5" x14ac:dyDescent="0.25">
      <c r="A134" s="34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16.5" x14ac:dyDescent="0.25">
      <c r="A135" s="34"/>
      <c r="B135" s="14" t="s">
        <v>31</v>
      </c>
      <c r="C135" s="14"/>
      <c r="D135" s="14"/>
      <c r="E135" s="14"/>
      <c r="F135" s="14"/>
      <c r="G135" s="14" t="s">
        <v>32</v>
      </c>
      <c r="H135" s="76"/>
      <c r="I135" s="76"/>
      <c r="J135" s="76"/>
      <c r="K135" s="14"/>
    </row>
    <row r="136" spans="1:11" ht="17.25" x14ac:dyDescent="0.3">
      <c r="A136" s="34"/>
      <c r="B136" s="38" t="s">
        <v>33</v>
      </c>
      <c r="C136" s="52"/>
      <c r="D136" s="97"/>
      <c r="E136" s="45">
        <v>0</v>
      </c>
      <c r="F136" s="52">
        <f>SUM(C136:E136)</f>
        <v>0</v>
      </c>
      <c r="G136" s="38" t="s">
        <v>34</v>
      </c>
      <c r="H136" s="39">
        <v>18623.66</v>
      </c>
      <c r="I136" s="39"/>
      <c r="J136" s="77">
        <v>0</v>
      </c>
      <c r="K136" s="45">
        <f>SUM(H136:J136)</f>
        <v>18623.66</v>
      </c>
    </row>
    <row r="137" spans="1:11" ht="17.25" x14ac:dyDescent="0.3">
      <c r="A137" s="34"/>
      <c r="B137" s="38" t="s">
        <v>35</v>
      </c>
      <c r="C137" s="52"/>
      <c r="D137" s="97">
        <v>2742.35</v>
      </c>
      <c r="E137" s="45">
        <v>96.548999999999992</v>
      </c>
      <c r="F137" s="52">
        <f t="shared" ref="F137:F207" si="3">SUM(C137:E137)</f>
        <v>2838.8989999999999</v>
      </c>
      <c r="G137" s="38" t="s">
        <v>36</v>
      </c>
      <c r="H137" s="39">
        <v>229162.55000000002</v>
      </c>
      <c r="I137" s="39"/>
      <c r="J137" s="77">
        <v>0</v>
      </c>
      <c r="K137" s="45">
        <f t="shared" ref="K137:K177" si="4">SUM(H137:J137)</f>
        <v>229162.55000000002</v>
      </c>
    </row>
    <row r="138" spans="1:11" ht="17.25" x14ac:dyDescent="0.3">
      <c r="A138" s="34"/>
      <c r="B138" s="38" t="s">
        <v>37</v>
      </c>
      <c r="C138" s="52"/>
      <c r="D138" s="97">
        <v>105.24</v>
      </c>
      <c r="E138" s="45">
        <v>25.503</v>
      </c>
      <c r="F138" s="52">
        <f t="shared" si="3"/>
        <v>130.74299999999999</v>
      </c>
      <c r="G138" s="38" t="s">
        <v>38</v>
      </c>
      <c r="H138" s="39"/>
      <c r="I138" s="39"/>
      <c r="J138" s="77">
        <v>0</v>
      </c>
      <c r="K138" s="45">
        <f t="shared" si="4"/>
        <v>0</v>
      </c>
    </row>
    <row r="139" spans="1:11" ht="17.25" x14ac:dyDescent="0.3">
      <c r="A139" s="34"/>
      <c r="B139" s="38" t="s">
        <v>39</v>
      </c>
      <c r="C139" s="52"/>
      <c r="D139" s="97">
        <v>73.94</v>
      </c>
      <c r="E139" s="45">
        <v>0</v>
      </c>
      <c r="F139" s="52">
        <f t="shared" si="3"/>
        <v>73.94</v>
      </c>
      <c r="G139" s="38" t="s">
        <v>40</v>
      </c>
      <c r="H139" s="39"/>
      <c r="I139" s="39"/>
      <c r="J139" s="77">
        <v>0</v>
      </c>
      <c r="K139" s="45">
        <f t="shared" si="4"/>
        <v>0</v>
      </c>
    </row>
    <row r="140" spans="1:11" ht="17.25" x14ac:dyDescent="0.3">
      <c r="A140" s="34"/>
      <c r="B140" s="38" t="s">
        <v>41</v>
      </c>
      <c r="C140" s="52"/>
      <c r="D140" s="97">
        <v>276.68</v>
      </c>
      <c r="E140" s="45">
        <v>72.724999999999994</v>
      </c>
      <c r="F140" s="52">
        <f t="shared" si="3"/>
        <v>349.40499999999997</v>
      </c>
      <c r="G140" s="38" t="s">
        <v>42</v>
      </c>
      <c r="H140" s="39"/>
      <c r="I140" s="39"/>
      <c r="J140" s="77">
        <v>0</v>
      </c>
      <c r="K140" s="45">
        <f t="shared" si="4"/>
        <v>0</v>
      </c>
    </row>
    <row r="141" spans="1:11" ht="17.25" x14ac:dyDescent="0.3">
      <c r="A141" s="34"/>
      <c r="B141" s="38" t="s">
        <v>43</v>
      </c>
      <c r="C141" s="52"/>
      <c r="D141" s="97">
        <v>271.58</v>
      </c>
      <c r="E141" s="45">
        <v>195.726</v>
      </c>
      <c r="F141" s="52">
        <f t="shared" si="3"/>
        <v>467.30599999999998</v>
      </c>
      <c r="G141" s="38" t="s">
        <v>44</v>
      </c>
      <c r="H141" s="39"/>
      <c r="I141" s="39"/>
      <c r="J141" s="77">
        <v>0</v>
      </c>
      <c r="K141" s="45">
        <f t="shared" si="4"/>
        <v>0</v>
      </c>
    </row>
    <row r="142" spans="1:11" ht="17.25" x14ac:dyDescent="0.3">
      <c r="A142" s="34"/>
      <c r="B142" s="38" t="s">
        <v>45</v>
      </c>
      <c r="C142" s="52"/>
      <c r="D142" s="97"/>
      <c r="E142" s="45">
        <v>283.23700000000002</v>
      </c>
      <c r="F142" s="52">
        <f t="shared" si="3"/>
        <v>283.23700000000002</v>
      </c>
      <c r="G142" s="38" t="s">
        <v>46</v>
      </c>
      <c r="H142" s="39"/>
      <c r="I142" s="39"/>
      <c r="J142" s="77">
        <v>0</v>
      </c>
      <c r="K142" s="45">
        <f t="shared" si="4"/>
        <v>0</v>
      </c>
    </row>
    <row r="143" spans="1:11" ht="17.25" x14ac:dyDescent="0.3">
      <c r="A143" s="34"/>
      <c r="B143" s="38" t="s">
        <v>47</v>
      </c>
      <c r="C143" s="52"/>
      <c r="D143" s="97">
        <v>165.31</v>
      </c>
      <c r="E143" s="45">
        <v>0</v>
      </c>
      <c r="F143" s="52">
        <f t="shared" si="3"/>
        <v>165.31</v>
      </c>
      <c r="G143" s="38" t="s">
        <v>48</v>
      </c>
      <c r="H143" s="39"/>
      <c r="I143" s="39"/>
      <c r="J143" s="77">
        <v>0</v>
      </c>
      <c r="K143" s="45">
        <f t="shared" si="4"/>
        <v>0</v>
      </c>
    </row>
    <row r="144" spans="1:11" ht="17.25" x14ac:dyDescent="0.3">
      <c r="A144" s="34"/>
      <c r="B144" s="38" t="s">
        <v>49</v>
      </c>
      <c r="C144" s="52"/>
      <c r="D144" s="98">
        <v>1270.3900000000001</v>
      </c>
      <c r="E144" s="45">
        <v>0</v>
      </c>
      <c r="F144" s="52">
        <f t="shared" si="3"/>
        <v>1270.3900000000001</v>
      </c>
      <c r="G144" s="38" t="s">
        <v>50</v>
      </c>
      <c r="H144" s="39"/>
      <c r="I144" s="39"/>
      <c r="J144" s="77">
        <v>0</v>
      </c>
      <c r="K144" s="45">
        <f t="shared" si="4"/>
        <v>0</v>
      </c>
    </row>
    <row r="145" spans="1:11" ht="17.25" x14ac:dyDescent="0.3">
      <c r="A145" s="34"/>
      <c r="B145" s="38" t="s">
        <v>51</v>
      </c>
      <c r="C145" s="52"/>
      <c r="D145" s="99"/>
      <c r="E145" s="45">
        <v>0</v>
      </c>
      <c r="F145" s="52">
        <f t="shared" si="3"/>
        <v>0</v>
      </c>
      <c r="G145" s="38" t="s">
        <v>52</v>
      </c>
      <c r="H145" s="39"/>
      <c r="I145" s="39"/>
      <c r="J145" s="77">
        <v>0</v>
      </c>
      <c r="K145" s="45">
        <f t="shared" si="4"/>
        <v>0</v>
      </c>
    </row>
    <row r="146" spans="1:11" ht="17.25" x14ac:dyDescent="0.3">
      <c r="A146" s="34"/>
      <c r="B146" s="38" t="s">
        <v>53</v>
      </c>
      <c r="C146" s="63">
        <v>349.94</v>
      </c>
      <c r="D146" s="99"/>
      <c r="E146" s="45">
        <v>84.01900000000002</v>
      </c>
      <c r="F146" s="52">
        <f t="shared" si="3"/>
        <v>433.959</v>
      </c>
      <c r="G146" s="38" t="s">
        <v>54</v>
      </c>
      <c r="H146" s="39"/>
      <c r="I146" s="39"/>
      <c r="J146" s="77">
        <v>0</v>
      </c>
      <c r="K146" s="45">
        <f t="shared" si="4"/>
        <v>0</v>
      </c>
    </row>
    <row r="147" spans="1:11" ht="17.25" x14ac:dyDescent="0.3">
      <c r="A147" s="34"/>
      <c r="B147" s="78" t="s">
        <v>160</v>
      </c>
      <c r="C147" s="52"/>
      <c r="D147" s="99"/>
      <c r="E147" s="45">
        <v>0</v>
      </c>
      <c r="F147" s="52">
        <f t="shared" si="3"/>
        <v>0</v>
      </c>
      <c r="G147" s="38" t="s">
        <v>56</v>
      </c>
      <c r="H147" s="39"/>
      <c r="I147" s="39"/>
      <c r="J147" s="77">
        <v>0</v>
      </c>
      <c r="K147" s="45">
        <f t="shared" si="4"/>
        <v>0</v>
      </c>
    </row>
    <row r="148" spans="1:11" ht="17.25" x14ac:dyDescent="0.3">
      <c r="A148" s="34"/>
      <c r="B148" s="38"/>
      <c r="C148" s="79"/>
      <c r="D148" s="79"/>
      <c r="E148" s="45"/>
      <c r="F148" s="52"/>
      <c r="G148" s="38" t="s">
        <v>58</v>
      </c>
      <c r="H148" s="39"/>
      <c r="I148" s="39"/>
      <c r="J148" s="77">
        <v>0</v>
      </c>
      <c r="K148" s="45">
        <f>SUM(H148:J148)</f>
        <v>0</v>
      </c>
    </row>
    <row r="149" spans="1:11" ht="17.25" x14ac:dyDescent="0.3">
      <c r="A149" s="34"/>
      <c r="B149" s="80" t="s">
        <v>57</v>
      </c>
      <c r="C149" s="79"/>
      <c r="D149" s="79"/>
      <c r="E149" s="45"/>
      <c r="F149" s="52"/>
      <c r="G149" s="38" t="s">
        <v>60</v>
      </c>
      <c r="H149" s="39"/>
      <c r="I149" s="39">
        <v>343.6</v>
      </c>
      <c r="J149" s="77">
        <v>0</v>
      </c>
      <c r="K149" s="45">
        <f t="shared" si="4"/>
        <v>343.6</v>
      </c>
    </row>
    <row r="150" spans="1:11" ht="17.25" x14ac:dyDescent="0.3">
      <c r="A150" s="34"/>
      <c r="B150" s="38" t="s">
        <v>59</v>
      </c>
      <c r="C150" s="52"/>
      <c r="D150" s="99">
        <v>2305.87</v>
      </c>
      <c r="E150" s="45">
        <v>0</v>
      </c>
      <c r="F150" s="52">
        <f t="shared" si="3"/>
        <v>2305.87</v>
      </c>
      <c r="G150" s="38" t="s">
        <v>62</v>
      </c>
      <c r="H150" s="39"/>
      <c r="I150" s="39"/>
      <c r="J150" s="77">
        <v>0</v>
      </c>
      <c r="K150" s="45">
        <f t="shared" si="4"/>
        <v>0</v>
      </c>
    </row>
    <row r="151" spans="1:11" ht="17.25" x14ac:dyDescent="0.3">
      <c r="A151" s="34"/>
      <c r="B151" s="38" t="s">
        <v>61</v>
      </c>
      <c r="C151" s="52"/>
      <c r="D151" s="99">
        <v>3207.57</v>
      </c>
      <c r="E151" s="45">
        <v>0</v>
      </c>
      <c r="F151" s="52">
        <f t="shared" si="3"/>
        <v>3207.57</v>
      </c>
      <c r="G151" s="38" t="s">
        <v>64</v>
      </c>
      <c r="H151" s="39"/>
      <c r="I151" s="39"/>
      <c r="J151" s="77">
        <v>0</v>
      </c>
      <c r="K151" s="45">
        <f t="shared" si="4"/>
        <v>0</v>
      </c>
    </row>
    <row r="152" spans="1:11" ht="17.25" x14ac:dyDescent="0.3">
      <c r="A152" s="34"/>
      <c r="B152" s="38" t="s">
        <v>63</v>
      </c>
      <c r="C152" s="52"/>
      <c r="D152" s="97">
        <v>330</v>
      </c>
      <c r="E152" s="45">
        <v>0</v>
      </c>
      <c r="F152" s="52">
        <f t="shared" si="3"/>
        <v>330</v>
      </c>
      <c r="G152" s="38" t="s">
        <v>66</v>
      </c>
      <c r="H152" s="39"/>
      <c r="I152" s="39"/>
      <c r="J152" s="77">
        <v>0</v>
      </c>
      <c r="K152" s="45">
        <f t="shared" si="4"/>
        <v>0</v>
      </c>
    </row>
    <row r="153" spans="1:11" ht="17.25" x14ac:dyDescent="0.3">
      <c r="A153" s="34"/>
      <c r="B153" s="38" t="s">
        <v>65</v>
      </c>
      <c r="C153" s="52"/>
      <c r="D153" s="99"/>
      <c r="E153" s="45">
        <v>0</v>
      </c>
      <c r="F153" s="52">
        <f t="shared" si="3"/>
        <v>0</v>
      </c>
      <c r="G153" s="38" t="s">
        <v>68</v>
      </c>
      <c r="H153" s="39"/>
      <c r="I153" s="39"/>
      <c r="J153" s="77">
        <v>0</v>
      </c>
      <c r="K153" s="45">
        <f t="shared" si="4"/>
        <v>0</v>
      </c>
    </row>
    <row r="154" spans="1:11" ht="17.25" x14ac:dyDescent="0.3">
      <c r="A154" s="34"/>
      <c r="B154" s="38" t="s">
        <v>67</v>
      </c>
      <c r="C154" s="63">
        <v>213.5</v>
      </c>
      <c r="D154" s="99"/>
      <c r="E154" s="45">
        <v>333.96499999999997</v>
      </c>
      <c r="F154" s="52">
        <f t="shared" si="3"/>
        <v>547.46499999999992</v>
      </c>
      <c r="G154" s="78" t="s">
        <v>161</v>
      </c>
      <c r="H154" s="39"/>
      <c r="I154" s="39"/>
      <c r="J154" s="77">
        <v>0</v>
      </c>
      <c r="K154" s="45">
        <f t="shared" si="4"/>
        <v>0</v>
      </c>
    </row>
    <row r="155" spans="1:11" ht="17.25" x14ac:dyDescent="0.3">
      <c r="A155" s="34"/>
      <c r="B155" s="38" t="s">
        <v>69</v>
      </c>
      <c r="C155" s="52"/>
      <c r="D155" s="52"/>
      <c r="E155" s="45">
        <v>3617.3020000000006</v>
      </c>
      <c r="F155" s="52">
        <f t="shared" si="3"/>
        <v>3617.3020000000006</v>
      </c>
      <c r="G155" s="38"/>
      <c r="H155" s="77"/>
      <c r="I155" s="77"/>
      <c r="J155" s="77"/>
      <c r="K155" s="45"/>
    </row>
    <row r="156" spans="1:11" ht="17.25" x14ac:dyDescent="0.3">
      <c r="A156" s="34"/>
      <c r="B156" s="38" t="s">
        <v>72</v>
      </c>
      <c r="C156" s="52"/>
      <c r="D156" s="52"/>
      <c r="E156" s="45">
        <v>0</v>
      </c>
      <c r="F156" s="52">
        <f t="shared" si="3"/>
        <v>0</v>
      </c>
      <c r="G156" s="81" t="s">
        <v>71</v>
      </c>
      <c r="H156" s="39"/>
      <c r="I156" s="39"/>
      <c r="J156" s="77"/>
      <c r="K156" s="45"/>
    </row>
    <row r="157" spans="1:11" ht="17.25" x14ac:dyDescent="0.3">
      <c r="A157" s="34"/>
      <c r="B157" s="38" t="s">
        <v>74</v>
      </c>
      <c r="C157" s="52"/>
      <c r="D157" s="99">
        <v>237.21</v>
      </c>
      <c r="E157" s="45">
        <v>1754.8679999999999</v>
      </c>
      <c r="F157" s="52">
        <f t="shared" si="3"/>
        <v>1992.078</v>
      </c>
      <c r="G157" s="38" t="s">
        <v>73</v>
      </c>
      <c r="H157" s="39"/>
      <c r="I157" s="39"/>
      <c r="J157" s="77">
        <v>0</v>
      </c>
      <c r="K157" s="45">
        <f t="shared" si="4"/>
        <v>0</v>
      </c>
    </row>
    <row r="158" spans="1:11" ht="17.25" x14ac:dyDescent="0.3">
      <c r="A158" s="34"/>
      <c r="B158" s="38" t="s">
        <v>76</v>
      </c>
      <c r="C158" s="52"/>
      <c r="D158" s="99"/>
      <c r="E158" s="45">
        <v>322.45400000000001</v>
      </c>
      <c r="F158" s="52">
        <f t="shared" si="3"/>
        <v>322.45400000000001</v>
      </c>
      <c r="G158" s="38" t="s">
        <v>75</v>
      </c>
      <c r="H158" s="39">
        <v>6.25</v>
      </c>
      <c r="I158" s="39"/>
      <c r="J158" s="77">
        <v>0.29299999999999998</v>
      </c>
      <c r="K158" s="45">
        <f t="shared" si="4"/>
        <v>6.5430000000000001</v>
      </c>
    </row>
    <row r="159" spans="1:11" ht="17.25" x14ac:dyDescent="0.3">
      <c r="A159" s="34"/>
      <c r="B159" s="38" t="s">
        <v>78</v>
      </c>
      <c r="C159" s="52"/>
      <c r="D159" s="99"/>
      <c r="E159" s="45">
        <v>158.20599999999999</v>
      </c>
      <c r="F159" s="52">
        <f t="shared" si="3"/>
        <v>158.20599999999999</v>
      </c>
      <c r="G159" s="38" t="s">
        <v>77</v>
      </c>
      <c r="H159" s="39"/>
      <c r="I159" s="39"/>
      <c r="J159" s="77">
        <v>0</v>
      </c>
      <c r="K159" s="45">
        <f t="shared" si="4"/>
        <v>0</v>
      </c>
    </row>
    <row r="160" spans="1:11" ht="17.25" x14ac:dyDescent="0.3">
      <c r="A160" s="34"/>
      <c r="B160" s="38" t="s">
        <v>80</v>
      </c>
      <c r="C160" s="52"/>
      <c r="D160" s="99"/>
      <c r="E160" s="45">
        <v>83.1</v>
      </c>
      <c r="F160" s="52">
        <f t="shared" si="3"/>
        <v>83.1</v>
      </c>
      <c r="G160" s="38" t="s">
        <v>79</v>
      </c>
      <c r="H160" s="39"/>
      <c r="I160" s="39"/>
      <c r="J160" s="77">
        <v>0</v>
      </c>
      <c r="K160" s="45">
        <f t="shared" si="4"/>
        <v>0</v>
      </c>
    </row>
    <row r="161" spans="1:11" ht="17.25" x14ac:dyDescent="0.3">
      <c r="A161" s="34"/>
      <c r="B161" s="38" t="s">
        <v>82</v>
      </c>
      <c r="C161" s="52"/>
      <c r="D161" s="99"/>
      <c r="E161" s="45">
        <v>0</v>
      </c>
      <c r="F161" s="52">
        <f t="shared" si="3"/>
        <v>0</v>
      </c>
      <c r="G161" s="38" t="s">
        <v>81</v>
      </c>
      <c r="H161" s="39"/>
      <c r="I161" s="39"/>
      <c r="J161" s="77">
        <v>0</v>
      </c>
      <c r="K161" s="45">
        <f t="shared" si="4"/>
        <v>0</v>
      </c>
    </row>
    <row r="162" spans="1:11" ht="17.25" x14ac:dyDescent="0.3">
      <c r="A162" s="34"/>
      <c r="B162" s="38" t="s">
        <v>84</v>
      </c>
      <c r="C162" s="52"/>
      <c r="D162" s="99">
        <v>543.55999999999995</v>
      </c>
      <c r="E162" s="45">
        <v>1714.1459999999997</v>
      </c>
      <c r="F162" s="52">
        <f t="shared" si="3"/>
        <v>2257.7059999999997</v>
      </c>
      <c r="G162" s="38" t="s">
        <v>83</v>
      </c>
      <c r="H162" s="39">
        <v>294</v>
      </c>
      <c r="I162" s="39"/>
      <c r="J162" s="77">
        <v>0.8</v>
      </c>
      <c r="K162" s="45">
        <f t="shared" si="4"/>
        <v>294.8</v>
      </c>
    </row>
    <row r="163" spans="1:11" ht="17.25" x14ac:dyDescent="0.3">
      <c r="A163" s="34"/>
      <c r="B163" s="38" t="s">
        <v>86</v>
      </c>
      <c r="C163" s="63">
        <v>150.02000000000001</v>
      </c>
      <c r="D163" s="99"/>
      <c r="E163" s="45">
        <v>5337.2759999999998</v>
      </c>
      <c r="F163" s="52">
        <f t="shared" si="3"/>
        <v>5487.2960000000003</v>
      </c>
      <c r="G163" s="38" t="s">
        <v>85</v>
      </c>
      <c r="H163" s="39">
        <v>204</v>
      </c>
      <c r="I163" s="34"/>
      <c r="J163" s="77">
        <v>70.775000000000006</v>
      </c>
      <c r="K163" s="45">
        <f t="shared" si="4"/>
        <v>274.77499999999998</v>
      </c>
    </row>
    <row r="164" spans="1:11" ht="17.25" x14ac:dyDescent="0.3">
      <c r="A164" s="34"/>
      <c r="B164" s="38" t="s">
        <v>88</v>
      </c>
      <c r="C164" s="79"/>
      <c r="D164" s="79"/>
      <c r="E164" s="45">
        <v>0</v>
      </c>
      <c r="F164" s="52">
        <f t="shared" si="3"/>
        <v>0</v>
      </c>
      <c r="G164" s="38" t="s">
        <v>87</v>
      </c>
      <c r="H164" s="77"/>
      <c r="I164" s="77"/>
      <c r="J164" s="77">
        <v>0</v>
      </c>
      <c r="K164" s="45">
        <f t="shared" si="4"/>
        <v>0</v>
      </c>
    </row>
    <row r="165" spans="1:11" ht="17.25" x14ac:dyDescent="0.3">
      <c r="A165" s="34"/>
      <c r="B165" s="38" t="s">
        <v>89</v>
      </c>
      <c r="C165" s="52"/>
      <c r="D165" s="99">
        <v>12.61</v>
      </c>
      <c r="E165" s="45">
        <v>0</v>
      </c>
      <c r="F165" s="52">
        <f t="shared" si="3"/>
        <v>12.61</v>
      </c>
      <c r="G165" s="78" t="s">
        <v>162</v>
      </c>
      <c r="H165" s="77"/>
      <c r="I165" s="77"/>
      <c r="J165" s="77">
        <v>75</v>
      </c>
      <c r="K165" s="45">
        <f t="shared" si="4"/>
        <v>75</v>
      </c>
    </row>
    <row r="166" spans="1:11" ht="17.25" x14ac:dyDescent="0.3">
      <c r="A166" s="34"/>
      <c r="B166" s="38" t="s">
        <v>91</v>
      </c>
      <c r="C166" s="52"/>
      <c r="D166" s="99">
        <v>11738.55</v>
      </c>
      <c r="E166" s="45">
        <v>0</v>
      </c>
      <c r="F166" s="52">
        <f t="shared" si="3"/>
        <v>11738.55</v>
      </c>
      <c r="G166" s="78" t="s">
        <v>163</v>
      </c>
      <c r="H166" s="77"/>
      <c r="I166" s="77"/>
      <c r="J166" s="77">
        <v>2466.1</v>
      </c>
      <c r="K166" s="45">
        <f t="shared" si="4"/>
        <v>2466.1</v>
      </c>
    </row>
    <row r="167" spans="1:11" ht="17.25" x14ac:dyDescent="0.3">
      <c r="A167" s="34"/>
      <c r="B167" s="38" t="s">
        <v>93</v>
      </c>
      <c r="C167" s="52"/>
      <c r="D167" s="52"/>
      <c r="E167" s="45">
        <v>0</v>
      </c>
      <c r="F167" s="52">
        <f t="shared" si="3"/>
        <v>0</v>
      </c>
      <c r="G167" s="78" t="s">
        <v>164</v>
      </c>
      <c r="H167" s="77"/>
      <c r="I167" s="77"/>
      <c r="J167" s="77">
        <v>2.4</v>
      </c>
      <c r="K167" s="45">
        <f t="shared" si="4"/>
        <v>2.4</v>
      </c>
    </row>
    <row r="168" spans="1:11" ht="17.25" x14ac:dyDescent="0.3">
      <c r="A168" s="34"/>
      <c r="B168" s="38" t="s">
        <v>95</v>
      </c>
      <c r="C168" s="52"/>
      <c r="D168" s="52"/>
      <c r="E168" s="45">
        <v>0</v>
      </c>
      <c r="F168" s="52">
        <f t="shared" si="3"/>
        <v>0</v>
      </c>
      <c r="G168" s="78" t="s">
        <v>165</v>
      </c>
      <c r="H168" s="77"/>
      <c r="I168" s="39"/>
      <c r="J168" s="77">
        <v>0</v>
      </c>
      <c r="K168" s="45">
        <f t="shared" si="4"/>
        <v>0</v>
      </c>
    </row>
    <row r="169" spans="1:11" ht="17.25" x14ac:dyDescent="0.3">
      <c r="A169" s="34"/>
      <c r="B169" s="82" t="s">
        <v>166</v>
      </c>
      <c r="C169" s="52"/>
      <c r="D169"/>
      <c r="E169" s="45">
        <v>582.27</v>
      </c>
      <c r="F169" s="52">
        <f t="shared" si="3"/>
        <v>582.27</v>
      </c>
      <c r="G169" s="78" t="s">
        <v>167</v>
      </c>
      <c r="H169" s="39">
        <v>6366.13</v>
      </c>
      <c r="I169" s="77"/>
      <c r="J169" s="77">
        <v>0</v>
      </c>
      <c r="K169" s="45">
        <f t="shared" si="4"/>
        <v>6366.13</v>
      </c>
    </row>
    <row r="170" spans="1:11" ht="17.25" x14ac:dyDescent="0.3">
      <c r="A170" s="34"/>
      <c r="B170" s="38" t="s">
        <v>96</v>
      </c>
      <c r="C170" s="79"/>
      <c r="D170" s="52"/>
      <c r="E170" s="45">
        <v>0</v>
      </c>
      <c r="F170" s="52">
        <f t="shared" si="3"/>
        <v>0</v>
      </c>
      <c r="G170" s="38"/>
      <c r="H170" s="77"/>
      <c r="I170" s="77"/>
      <c r="J170" s="77"/>
      <c r="K170" s="45"/>
    </row>
    <row r="171" spans="1:11" ht="17.25" x14ac:dyDescent="0.3">
      <c r="A171" s="34"/>
      <c r="B171" s="38" t="s">
        <v>97</v>
      </c>
      <c r="C171" s="63">
        <v>712.98</v>
      </c>
      <c r="D171" s="99"/>
      <c r="E171" s="45">
        <v>68.625</v>
      </c>
      <c r="F171" s="52">
        <f t="shared" si="3"/>
        <v>781.60500000000002</v>
      </c>
      <c r="G171" s="81" t="s">
        <v>90</v>
      </c>
      <c r="H171" s="77"/>
      <c r="I171" s="77"/>
      <c r="J171" s="77"/>
      <c r="K171" s="45"/>
    </row>
    <row r="172" spans="1:11" ht="17.25" x14ac:dyDescent="0.3">
      <c r="A172" s="34"/>
      <c r="B172" s="38" t="s">
        <v>98</v>
      </c>
      <c r="C172" s="52"/>
      <c r="D172" s="99"/>
      <c r="E172" s="45">
        <v>5113.76</v>
      </c>
      <c r="F172" s="52">
        <f t="shared" si="3"/>
        <v>5113.76</v>
      </c>
      <c r="G172" s="38" t="s">
        <v>92</v>
      </c>
      <c r="H172" s="77"/>
      <c r="I172" s="77"/>
      <c r="J172" s="77">
        <v>0</v>
      </c>
      <c r="K172" s="45">
        <f t="shared" si="4"/>
        <v>0</v>
      </c>
    </row>
    <row r="173" spans="1:11" ht="17.25" x14ac:dyDescent="0.3">
      <c r="A173" s="34"/>
      <c r="B173" s="38" t="s">
        <v>70</v>
      </c>
      <c r="C173" s="52"/>
      <c r="D173" s="97">
        <v>2147</v>
      </c>
      <c r="E173" s="45">
        <v>733.09799999999984</v>
      </c>
      <c r="F173" s="52">
        <f t="shared" si="3"/>
        <v>2880.098</v>
      </c>
      <c r="G173" s="38" t="s">
        <v>94</v>
      </c>
      <c r="H173" s="77"/>
      <c r="I173" s="77"/>
      <c r="J173" s="77">
        <v>10</v>
      </c>
      <c r="K173" s="45">
        <f t="shared" si="4"/>
        <v>10</v>
      </c>
    </row>
    <row r="174" spans="1:11" ht="17.25" x14ac:dyDescent="0.3">
      <c r="A174" s="34"/>
      <c r="B174" s="38" t="s">
        <v>99</v>
      </c>
      <c r="C174" s="52"/>
      <c r="D174" s="99">
        <v>76.11</v>
      </c>
      <c r="E174" s="45">
        <v>191.25299999999999</v>
      </c>
      <c r="F174" s="52">
        <f t="shared" si="3"/>
        <v>267.363</v>
      </c>
      <c r="G174" s="78" t="s">
        <v>168</v>
      </c>
      <c r="H174" s="77"/>
      <c r="I174" s="77"/>
      <c r="J174" s="77">
        <v>84.996000000000009</v>
      </c>
      <c r="K174" s="45">
        <f t="shared" si="4"/>
        <v>84.996000000000009</v>
      </c>
    </row>
    <row r="175" spans="1:11" ht="17.25" x14ac:dyDescent="0.3">
      <c r="A175" s="34"/>
      <c r="B175" s="38" t="s">
        <v>100</v>
      </c>
      <c r="C175" s="52"/>
      <c r="D175" s="99">
        <v>52.94</v>
      </c>
      <c r="E175" s="45">
        <v>105.902</v>
      </c>
      <c r="F175" s="52">
        <f t="shared" si="3"/>
        <v>158.84199999999998</v>
      </c>
      <c r="G175" s="38" t="s">
        <v>55</v>
      </c>
      <c r="H175" s="77"/>
      <c r="I175" s="77"/>
      <c r="J175" s="77"/>
      <c r="K175" s="45"/>
    </row>
    <row r="176" spans="1:11" ht="17.25" x14ac:dyDescent="0.3">
      <c r="A176" s="34"/>
      <c r="B176" s="38" t="s">
        <v>102</v>
      </c>
      <c r="C176" s="79"/>
      <c r="D176" s="79"/>
      <c r="E176" s="45">
        <v>0</v>
      </c>
      <c r="F176" s="52">
        <f t="shared" si="3"/>
        <v>0</v>
      </c>
      <c r="G176" s="83" t="s">
        <v>169</v>
      </c>
      <c r="H176" s="77"/>
      <c r="I176" s="77"/>
      <c r="J176" s="77"/>
      <c r="K176" s="45"/>
    </row>
    <row r="177" spans="1:11" ht="17.25" x14ac:dyDescent="0.3">
      <c r="A177" s="34"/>
      <c r="B177" s="38" t="s">
        <v>103</v>
      </c>
      <c r="C177" s="79"/>
      <c r="D177" s="79"/>
      <c r="E177" s="45">
        <v>0</v>
      </c>
      <c r="F177" s="52">
        <f t="shared" si="3"/>
        <v>0</v>
      </c>
      <c r="G177" s="78" t="s">
        <v>170</v>
      </c>
      <c r="H177" s="77"/>
      <c r="I177" s="39">
        <v>122.21</v>
      </c>
      <c r="J177" s="77">
        <v>0</v>
      </c>
      <c r="K177" s="45">
        <f t="shared" si="4"/>
        <v>122.21</v>
      </c>
    </row>
    <row r="178" spans="1:11" ht="17.25" x14ac:dyDescent="0.3">
      <c r="A178" s="34"/>
      <c r="B178" s="38" t="s">
        <v>104</v>
      </c>
      <c r="C178" s="79"/>
      <c r="D178" s="79"/>
      <c r="E178" s="45">
        <v>0</v>
      </c>
      <c r="F178" s="52">
        <f t="shared" si="3"/>
        <v>0</v>
      </c>
      <c r="G178" s="38"/>
      <c r="H178" s="77"/>
      <c r="I178" s="77"/>
      <c r="J178" s="77"/>
      <c r="K178" s="45" t="s">
        <v>55</v>
      </c>
    </row>
    <row r="179" spans="1:11" ht="17.25" x14ac:dyDescent="0.3">
      <c r="A179" s="34"/>
      <c r="B179" s="38" t="s">
        <v>105</v>
      </c>
      <c r="C179" s="79"/>
      <c r="D179" s="79"/>
      <c r="E179" s="45">
        <v>0</v>
      </c>
      <c r="F179" s="52">
        <f t="shared" si="3"/>
        <v>0</v>
      </c>
      <c r="G179" s="38"/>
      <c r="H179" s="77"/>
      <c r="I179" s="77"/>
      <c r="J179" s="77"/>
      <c r="K179" s="45" t="s">
        <v>55</v>
      </c>
    </row>
    <row r="180" spans="1:11" ht="17.25" x14ac:dyDescent="0.3">
      <c r="A180" s="34"/>
      <c r="B180" s="38" t="s">
        <v>106</v>
      </c>
      <c r="C180" s="52"/>
      <c r="D180" s="52"/>
      <c r="E180" s="45">
        <v>110.56699999999999</v>
      </c>
      <c r="F180" s="52">
        <f t="shared" si="3"/>
        <v>110.56699999999999</v>
      </c>
      <c r="G180" s="38"/>
      <c r="H180" s="77"/>
      <c r="I180" s="77"/>
      <c r="J180" s="77"/>
      <c r="K180" s="45" t="s">
        <v>55</v>
      </c>
    </row>
    <row r="181" spans="1:11" ht="17.25" x14ac:dyDescent="0.3">
      <c r="A181" s="34"/>
      <c r="B181" s="38" t="s">
        <v>107</v>
      </c>
      <c r="C181" s="52"/>
      <c r="D181" s="52"/>
      <c r="E181" s="45">
        <v>67.584999999999994</v>
      </c>
      <c r="F181" s="52">
        <f t="shared" si="3"/>
        <v>67.584999999999994</v>
      </c>
      <c r="G181" s="38"/>
      <c r="H181" s="77"/>
      <c r="I181" s="77"/>
      <c r="J181" s="77"/>
      <c r="K181" s="45"/>
    </row>
    <row r="182" spans="1:11" ht="17.25" x14ac:dyDescent="0.3">
      <c r="A182" s="34"/>
      <c r="B182" s="38" t="s">
        <v>108</v>
      </c>
      <c r="C182" s="52"/>
      <c r="D182" s="52"/>
      <c r="E182" s="45">
        <v>0</v>
      </c>
      <c r="F182" s="52">
        <f t="shared" si="3"/>
        <v>0</v>
      </c>
      <c r="G182" s="38"/>
      <c r="H182" s="77"/>
      <c r="I182" s="77"/>
      <c r="J182" s="77"/>
      <c r="K182" s="45"/>
    </row>
    <row r="183" spans="1:11" ht="17.25" x14ac:dyDescent="0.3">
      <c r="A183" s="34"/>
      <c r="B183" s="38" t="s">
        <v>109</v>
      </c>
      <c r="C183" s="52"/>
      <c r="D183" s="52"/>
      <c r="E183" s="45">
        <v>0</v>
      </c>
      <c r="F183" s="52">
        <f t="shared" si="3"/>
        <v>0</v>
      </c>
      <c r="G183" s="38"/>
      <c r="H183" s="77"/>
      <c r="I183" s="77"/>
      <c r="J183" s="77"/>
      <c r="K183" s="45" t="s">
        <v>55</v>
      </c>
    </row>
    <row r="184" spans="1:11" ht="17.25" x14ac:dyDescent="0.3">
      <c r="A184" s="34"/>
      <c r="B184" s="78" t="s">
        <v>171</v>
      </c>
      <c r="C184" s="79"/>
      <c r="D184" s="79"/>
      <c r="E184" s="45">
        <v>124</v>
      </c>
      <c r="F184" s="52">
        <f t="shared" si="3"/>
        <v>124</v>
      </c>
      <c r="G184" s="38"/>
      <c r="H184" s="77"/>
      <c r="I184" s="77"/>
      <c r="J184" s="77"/>
      <c r="K184" s="45"/>
    </row>
    <row r="185" spans="1:11" ht="17.25" x14ac:dyDescent="0.3">
      <c r="A185" s="34"/>
      <c r="B185" s="82" t="s">
        <v>172</v>
      </c>
      <c r="C185" s="79"/>
      <c r="D185" s="79"/>
      <c r="E185" s="45">
        <v>2.4</v>
      </c>
      <c r="F185" s="52">
        <f t="shared" si="3"/>
        <v>2.4</v>
      </c>
      <c r="G185" s="38"/>
      <c r="H185" s="77"/>
      <c r="I185" s="77"/>
      <c r="J185" s="77"/>
      <c r="K185" s="45"/>
    </row>
    <row r="186" spans="1:11" ht="17.25" x14ac:dyDescent="0.3">
      <c r="A186" s="34"/>
      <c r="B186" s="38"/>
      <c r="C186" s="79"/>
      <c r="D186" s="79"/>
      <c r="E186" s="45"/>
      <c r="F186" s="52"/>
      <c r="G186" s="38"/>
      <c r="H186" s="77"/>
      <c r="I186" s="77"/>
      <c r="J186" s="77"/>
      <c r="K186" s="45" t="s">
        <v>55</v>
      </c>
    </row>
    <row r="187" spans="1:11" ht="17.25" x14ac:dyDescent="0.3">
      <c r="A187" s="34"/>
      <c r="B187" s="80" t="s">
        <v>110</v>
      </c>
      <c r="C187" s="79"/>
      <c r="D187" s="79"/>
      <c r="E187" s="45"/>
      <c r="F187" s="52"/>
      <c r="G187" s="38"/>
      <c r="H187" s="77"/>
      <c r="I187" s="77"/>
      <c r="J187" s="77"/>
      <c r="K187" s="45" t="s">
        <v>55</v>
      </c>
    </row>
    <row r="188" spans="1:11" ht="17.25" x14ac:dyDescent="0.3">
      <c r="A188" s="34"/>
      <c r="B188" s="38" t="s">
        <v>111</v>
      </c>
      <c r="C188" s="79"/>
      <c r="D188" s="79"/>
      <c r="E188" s="45">
        <v>0</v>
      </c>
      <c r="F188" s="52">
        <f t="shared" si="3"/>
        <v>0</v>
      </c>
      <c r="G188" s="38"/>
      <c r="H188" s="77"/>
      <c r="I188" s="77"/>
      <c r="J188" s="77"/>
      <c r="K188" s="45" t="s">
        <v>55</v>
      </c>
    </row>
    <row r="189" spans="1:11" ht="17.25" x14ac:dyDescent="0.3">
      <c r="A189" s="34"/>
      <c r="B189" s="38" t="s">
        <v>112</v>
      </c>
      <c r="C189" s="79"/>
      <c r="D189" s="79"/>
      <c r="E189" s="45">
        <v>76.5</v>
      </c>
      <c r="F189" s="52">
        <f t="shared" si="3"/>
        <v>76.5</v>
      </c>
      <c r="G189" s="38"/>
      <c r="H189" s="77"/>
      <c r="I189" s="77"/>
      <c r="J189" s="77"/>
      <c r="K189" s="45"/>
    </row>
    <row r="190" spans="1:11" ht="17.25" x14ac:dyDescent="0.3">
      <c r="A190" s="34"/>
      <c r="B190" s="38" t="s">
        <v>113</v>
      </c>
      <c r="C190" s="79"/>
      <c r="D190" s="52"/>
      <c r="E190" s="45">
        <v>0</v>
      </c>
      <c r="F190" s="52">
        <f t="shared" si="3"/>
        <v>0</v>
      </c>
      <c r="G190" s="38"/>
      <c r="H190" s="77"/>
      <c r="I190" s="77"/>
      <c r="J190" s="77"/>
      <c r="K190" s="45"/>
    </row>
    <row r="191" spans="1:11" ht="17.25" x14ac:dyDescent="0.3">
      <c r="A191" s="34"/>
      <c r="B191" s="78" t="s">
        <v>173</v>
      </c>
      <c r="C191" s="79"/>
      <c r="D191" s="79"/>
      <c r="E191" s="45">
        <v>72.254999999999995</v>
      </c>
      <c r="F191" s="52">
        <f t="shared" si="3"/>
        <v>72.254999999999995</v>
      </c>
      <c r="G191" s="38"/>
      <c r="H191" s="77"/>
      <c r="I191" s="77"/>
      <c r="J191" s="77"/>
      <c r="K191" s="45"/>
    </row>
    <row r="192" spans="1:11" ht="17.25" x14ac:dyDescent="0.3">
      <c r="A192" s="34"/>
      <c r="B192" s="78" t="s">
        <v>174</v>
      </c>
      <c r="C192" s="79"/>
      <c r="D192" s="79"/>
      <c r="E192" s="45">
        <v>1.8010000000000002</v>
      </c>
      <c r="F192" s="52">
        <f t="shared" si="3"/>
        <v>1.8010000000000002</v>
      </c>
      <c r="G192" s="38"/>
      <c r="H192" s="77"/>
      <c r="I192" s="77"/>
      <c r="J192" s="77"/>
      <c r="K192" s="45"/>
    </row>
    <row r="193" spans="1:11" ht="17.25" x14ac:dyDescent="0.3">
      <c r="A193" s="34"/>
      <c r="B193" s="38"/>
      <c r="C193" s="79"/>
      <c r="D193" s="79"/>
      <c r="E193" s="45"/>
      <c r="F193" s="52"/>
      <c r="G193" s="38"/>
      <c r="H193" s="77"/>
      <c r="I193" s="77"/>
      <c r="J193" s="77"/>
      <c r="K193" s="45"/>
    </row>
    <row r="194" spans="1:11" ht="17.25" x14ac:dyDescent="0.3">
      <c r="A194" s="34"/>
      <c r="B194" s="80" t="s">
        <v>114</v>
      </c>
      <c r="C194" s="79"/>
      <c r="D194" s="79"/>
      <c r="E194" s="45"/>
      <c r="F194" s="52"/>
      <c r="G194" s="38"/>
      <c r="H194" s="77"/>
      <c r="I194" s="77"/>
      <c r="J194" s="77"/>
      <c r="K194" s="45"/>
    </row>
    <row r="195" spans="1:11" ht="17.25" x14ac:dyDescent="0.3">
      <c r="A195" s="34"/>
      <c r="B195" s="38" t="s">
        <v>115</v>
      </c>
      <c r="C195" s="52"/>
      <c r="D195" s="99">
        <v>58268.160000000003</v>
      </c>
      <c r="E195" s="45">
        <v>42055.025999999998</v>
      </c>
      <c r="F195" s="52">
        <f t="shared" si="3"/>
        <v>100323.186</v>
      </c>
      <c r="G195" s="38"/>
      <c r="H195" s="77"/>
      <c r="I195" s="77"/>
      <c r="J195" s="77"/>
      <c r="K195" s="45"/>
    </row>
    <row r="196" spans="1:11" ht="17.25" x14ac:dyDescent="0.3">
      <c r="A196" s="34"/>
      <c r="B196" s="38" t="s">
        <v>116</v>
      </c>
      <c r="C196" s="52"/>
      <c r="D196" s="99">
        <v>17451.310000000001</v>
      </c>
      <c r="E196" s="45">
        <v>11155.97</v>
      </c>
      <c r="F196" s="52">
        <f t="shared" si="3"/>
        <v>28607.279999999999</v>
      </c>
      <c r="G196" s="38"/>
      <c r="H196" s="77"/>
      <c r="I196" s="77"/>
      <c r="J196" s="77"/>
      <c r="K196" s="45" t="s">
        <v>55</v>
      </c>
    </row>
    <row r="197" spans="1:11" ht="17.25" x14ac:dyDescent="0.3">
      <c r="A197" s="34"/>
      <c r="B197" s="38" t="s">
        <v>117</v>
      </c>
      <c r="C197" s="52"/>
      <c r="D197" s="99">
        <v>738.73</v>
      </c>
      <c r="E197" s="45">
        <v>316.767</v>
      </c>
      <c r="F197" s="52">
        <f t="shared" si="3"/>
        <v>1055.4970000000001</v>
      </c>
      <c r="G197" s="38"/>
      <c r="H197" s="77"/>
      <c r="I197" s="77"/>
      <c r="J197" s="77"/>
      <c r="K197" s="45" t="s">
        <v>55</v>
      </c>
    </row>
    <row r="198" spans="1:11" ht="17.25" x14ac:dyDescent="0.3">
      <c r="A198" s="34"/>
      <c r="B198" s="38" t="s">
        <v>118</v>
      </c>
      <c r="C198" s="52"/>
      <c r="D198" s="99">
        <v>6467.62</v>
      </c>
      <c r="E198" s="45">
        <v>1336.2760000000001</v>
      </c>
      <c r="F198" s="52">
        <f t="shared" si="3"/>
        <v>7803.8959999999997</v>
      </c>
      <c r="G198" s="38"/>
      <c r="H198" s="77"/>
      <c r="I198" s="77"/>
      <c r="J198" s="77"/>
      <c r="K198" s="45"/>
    </row>
    <row r="199" spans="1:11" ht="17.25" x14ac:dyDescent="0.3">
      <c r="A199" s="34"/>
      <c r="B199" s="38" t="s">
        <v>119</v>
      </c>
      <c r="C199" s="52"/>
      <c r="D199" s="99"/>
      <c r="E199" s="45">
        <v>36.869999999999997</v>
      </c>
      <c r="F199" s="52">
        <f t="shared" si="3"/>
        <v>36.869999999999997</v>
      </c>
      <c r="G199" s="38"/>
      <c r="H199" s="77"/>
      <c r="I199" s="77"/>
      <c r="J199" s="77"/>
      <c r="K199" s="45" t="s">
        <v>55</v>
      </c>
    </row>
    <row r="200" spans="1:11" ht="17.25" x14ac:dyDescent="0.3">
      <c r="A200" s="34"/>
      <c r="B200" s="78" t="s">
        <v>175</v>
      </c>
      <c r="C200" s="79"/>
      <c r="D200" s="79"/>
      <c r="E200" s="45">
        <v>30.4</v>
      </c>
      <c r="F200" s="52">
        <f t="shared" si="3"/>
        <v>30.4</v>
      </c>
      <c r="G200" s="38"/>
      <c r="H200" s="77"/>
      <c r="I200" s="77"/>
      <c r="J200" s="77"/>
      <c r="K200" s="45"/>
    </row>
    <row r="201" spans="1:11" ht="17.25" x14ac:dyDescent="0.3">
      <c r="A201" s="34"/>
      <c r="B201" s="38" t="s">
        <v>101</v>
      </c>
      <c r="C201" s="79"/>
      <c r="D201" s="97">
        <v>33012.9</v>
      </c>
      <c r="E201" s="45">
        <v>0</v>
      </c>
      <c r="F201" s="52">
        <f t="shared" si="3"/>
        <v>33012.9</v>
      </c>
      <c r="G201" s="38"/>
      <c r="H201" s="77"/>
      <c r="I201" s="77"/>
      <c r="J201" s="77"/>
      <c r="K201" s="45"/>
    </row>
    <row r="202" spans="1:11" ht="17.25" x14ac:dyDescent="0.3">
      <c r="A202" s="34"/>
      <c r="B202" s="38"/>
      <c r="C202" s="79"/>
      <c r="D202" s="79"/>
      <c r="E202" s="45">
        <v>0</v>
      </c>
      <c r="F202" s="52"/>
      <c r="G202" s="38"/>
      <c r="H202" s="77"/>
      <c r="I202" s="77"/>
      <c r="J202" s="77"/>
      <c r="K202" s="45"/>
    </row>
    <row r="203" spans="1:11" ht="17.25" x14ac:dyDescent="0.3">
      <c r="A203" s="34"/>
      <c r="B203" s="80" t="s">
        <v>120</v>
      </c>
      <c r="C203" s="79"/>
      <c r="D203" s="79"/>
      <c r="E203" s="45">
        <v>0</v>
      </c>
      <c r="F203" s="52"/>
      <c r="G203" s="38"/>
      <c r="H203" s="77"/>
      <c r="I203" s="77"/>
      <c r="J203" s="77"/>
      <c r="K203" s="45" t="s">
        <v>55</v>
      </c>
    </row>
    <row r="204" spans="1:11" ht="17.25" x14ac:dyDescent="0.3">
      <c r="A204" s="34"/>
      <c r="B204" s="38" t="s">
        <v>155</v>
      </c>
      <c r="C204" s="79"/>
      <c r="D204" s="79"/>
      <c r="E204" s="45">
        <v>1176.866</v>
      </c>
      <c r="F204" s="52">
        <f t="shared" si="3"/>
        <v>1176.866</v>
      </c>
      <c r="G204" s="38"/>
      <c r="H204" s="77"/>
      <c r="I204" s="77"/>
      <c r="J204" s="77"/>
      <c r="K204" s="45"/>
    </row>
    <row r="205" spans="1:11" ht="17.25" x14ac:dyDescent="0.3">
      <c r="A205" s="34"/>
      <c r="B205" s="38" t="s">
        <v>176</v>
      </c>
      <c r="C205" s="79"/>
      <c r="D205" s="79"/>
      <c r="E205" s="45">
        <v>4867.2520000000004</v>
      </c>
      <c r="F205" s="52">
        <f t="shared" si="3"/>
        <v>4867.2520000000004</v>
      </c>
      <c r="G205" s="38"/>
      <c r="H205" s="77"/>
      <c r="I205" s="77"/>
      <c r="J205" s="77"/>
      <c r="K205" s="45"/>
    </row>
    <row r="206" spans="1:11" ht="17.25" x14ac:dyDescent="0.3">
      <c r="A206" s="34"/>
      <c r="B206" s="78" t="s">
        <v>177</v>
      </c>
      <c r="C206" s="52"/>
      <c r="D206" s="79"/>
      <c r="E206" s="45">
        <v>0</v>
      </c>
      <c r="F206" s="52">
        <f t="shared" si="3"/>
        <v>0</v>
      </c>
      <c r="G206" s="38"/>
      <c r="H206" s="77"/>
      <c r="I206" s="77"/>
      <c r="J206" s="77"/>
      <c r="K206" s="45"/>
    </row>
    <row r="207" spans="1:11" ht="17.25" x14ac:dyDescent="0.3">
      <c r="A207" s="34"/>
      <c r="B207" s="78" t="s">
        <v>178</v>
      </c>
      <c r="C207" s="79"/>
      <c r="D207" s="79"/>
      <c r="E207" s="45">
        <v>0</v>
      </c>
      <c r="F207" s="52">
        <f t="shared" si="3"/>
        <v>0</v>
      </c>
      <c r="G207" s="38"/>
      <c r="H207" s="77"/>
      <c r="I207" s="77"/>
      <c r="J207" s="77"/>
      <c r="K207" s="45"/>
    </row>
    <row r="208" spans="1:11" ht="17.25" x14ac:dyDescent="0.3">
      <c r="A208" s="34"/>
      <c r="B208" s="38"/>
      <c r="C208" s="79"/>
      <c r="D208" s="79"/>
      <c r="E208" s="45">
        <v>0</v>
      </c>
      <c r="F208" s="52"/>
      <c r="G208" s="38"/>
      <c r="H208" s="77"/>
      <c r="I208" s="77"/>
      <c r="J208" s="77"/>
      <c r="K208" s="45"/>
    </row>
    <row r="209" spans="1:11" ht="17.25" x14ac:dyDescent="0.3">
      <c r="A209" s="34"/>
      <c r="B209" s="80" t="s">
        <v>121</v>
      </c>
      <c r="C209" s="79"/>
      <c r="D209" s="79"/>
      <c r="E209" s="45"/>
      <c r="F209" s="52"/>
      <c r="G209" s="38"/>
      <c r="H209" s="77"/>
      <c r="I209" s="77"/>
      <c r="J209" s="77"/>
      <c r="K209" s="45"/>
    </row>
    <row r="210" spans="1:11" ht="17.25" x14ac:dyDescent="0.3">
      <c r="A210" s="34"/>
      <c r="B210" s="80" t="s">
        <v>122</v>
      </c>
      <c r="C210" s="79"/>
      <c r="D210" s="79"/>
      <c r="E210" s="45"/>
      <c r="F210" s="52"/>
      <c r="G210" s="38"/>
      <c r="H210" s="77"/>
      <c r="I210" s="77"/>
      <c r="J210" s="77"/>
      <c r="K210" s="45"/>
    </row>
    <row r="211" spans="1:11" ht="17.25" x14ac:dyDescent="0.3">
      <c r="A211" s="34"/>
      <c r="B211" s="38" t="s">
        <v>123</v>
      </c>
      <c r="C211" s="52"/>
      <c r="D211" s="97"/>
      <c r="E211" s="45">
        <v>0</v>
      </c>
      <c r="F211" s="52">
        <f t="shared" ref="F211:F233" si="5">SUM(C211:E211)</f>
        <v>0</v>
      </c>
      <c r="G211" s="38"/>
      <c r="H211" s="77"/>
      <c r="I211" s="77"/>
      <c r="J211" s="77"/>
      <c r="K211" s="45"/>
    </row>
    <row r="212" spans="1:11" ht="17.25" x14ac:dyDescent="0.3">
      <c r="A212" s="34"/>
      <c r="B212" s="38" t="s">
        <v>124</v>
      </c>
      <c r="C212" s="52"/>
      <c r="D212" s="97">
        <v>93.88</v>
      </c>
      <c r="E212" s="45">
        <v>64.190999999999988</v>
      </c>
      <c r="F212" s="52">
        <f t="shared" si="5"/>
        <v>158.07099999999997</v>
      </c>
      <c r="G212" s="38"/>
      <c r="H212" s="77"/>
      <c r="I212" s="77"/>
      <c r="J212" s="77"/>
      <c r="K212" s="45"/>
    </row>
    <row r="213" spans="1:11" ht="17.25" x14ac:dyDescent="0.3">
      <c r="A213" s="34"/>
      <c r="B213" s="38" t="s">
        <v>125</v>
      </c>
      <c r="C213" s="52"/>
      <c r="D213" s="97">
        <v>2181.6999999999998</v>
      </c>
      <c r="E213" s="45">
        <v>1214.8030000000001</v>
      </c>
      <c r="F213" s="52">
        <f t="shared" si="5"/>
        <v>3396.5029999999997</v>
      </c>
      <c r="G213" s="38"/>
      <c r="H213" s="77"/>
      <c r="I213" s="77"/>
      <c r="J213" s="77"/>
      <c r="K213" s="45"/>
    </row>
    <row r="214" spans="1:11" ht="17.25" x14ac:dyDescent="0.3">
      <c r="A214" s="34"/>
      <c r="B214" s="38" t="s">
        <v>126</v>
      </c>
      <c r="C214" s="52"/>
      <c r="D214" s="97"/>
      <c r="E214" s="45">
        <v>0</v>
      </c>
      <c r="F214" s="52">
        <f t="shared" si="5"/>
        <v>0</v>
      </c>
      <c r="G214" s="38"/>
      <c r="H214" s="77"/>
      <c r="I214" s="77"/>
      <c r="J214" s="77"/>
      <c r="K214" s="45"/>
    </row>
    <row r="215" spans="1:11" ht="17.25" x14ac:dyDescent="0.3">
      <c r="A215" s="34"/>
      <c r="B215" s="38" t="s">
        <v>127</v>
      </c>
      <c r="C215" s="52"/>
      <c r="D215" s="97"/>
      <c r="E215" s="45">
        <v>0</v>
      </c>
      <c r="F215" s="52">
        <f t="shared" si="5"/>
        <v>0</v>
      </c>
      <c r="G215" s="38"/>
      <c r="H215" s="77"/>
      <c r="I215" s="77"/>
      <c r="J215" s="77"/>
      <c r="K215" s="45"/>
    </row>
    <row r="216" spans="1:11" ht="17.25" x14ac:dyDescent="0.3">
      <c r="A216" s="34"/>
      <c r="B216" s="38" t="s">
        <v>128</v>
      </c>
      <c r="C216" s="67">
        <v>740.08</v>
      </c>
      <c r="D216" s="99"/>
      <c r="E216" s="45">
        <v>0</v>
      </c>
      <c r="F216" s="52">
        <f t="shared" si="5"/>
        <v>740.08</v>
      </c>
      <c r="G216" s="38"/>
      <c r="H216" s="77"/>
      <c r="I216" s="77"/>
      <c r="J216" s="77"/>
      <c r="K216" s="45"/>
    </row>
    <row r="217" spans="1:11" ht="17.25" x14ac:dyDescent="0.3">
      <c r="A217" s="34"/>
      <c r="B217" s="38" t="s">
        <v>129</v>
      </c>
      <c r="C217" s="52"/>
      <c r="D217" s="79"/>
      <c r="E217" s="45">
        <v>3.4000000000000002E-2</v>
      </c>
      <c r="F217" s="52">
        <f t="shared" si="5"/>
        <v>3.4000000000000002E-2</v>
      </c>
      <c r="G217" s="38"/>
      <c r="H217" s="77"/>
      <c r="I217" s="77"/>
      <c r="J217" s="77"/>
      <c r="K217" s="45" t="s">
        <v>55</v>
      </c>
    </row>
    <row r="218" spans="1:11" ht="17.25" x14ac:dyDescent="0.3">
      <c r="A218" s="34"/>
      <c r="B218" s="38" t="s">
        <v>130</v>
      </c>
      <c r="C218" s="79"/>
      <c r="D218" s="79"/>
      <c r="E218" s="45">
        <v>0</v>
      </c>
      <c r="F218" s="52">
        <f t="shared" si="5"/>
        <v>0</v>
      </c>
      <c r="G218" s="38"/>
      <c r="H218" s="77"/>
      <c r="I218" s="77"/>
      <c r="J218" s="77"/>
      <c r="K218" s="45"/>
    </row>
    <row r="219" spans="1:11" ht="17.25" x14ac:dyDescent="0.3">
      <c r="A219" s="34"/>
      <c r="B219" s="38" t="s">
        <v>131</v>
      </c>
      <c r="C219" s="79"/>
      <c r="D219" s="79"/>
      <c r="E219" s="45">
        <v>1371.1780000000001</v>
      </c>
      <c r="F219" s="52">
        <f t="shared" si="5"/>
        <v>1371.1780000000001</v>
      </c>
      <c r="G219" s="38"/>
      <c r="H219" s="77"/>
      <c r="I219" s="77"/>
      <c r="J219" s="77"/>
      <c r="K219" s="45" t="s">
        <v>55</v>
      </c>
    </row>
    <row r="220" spans="1:11" ht="17.25" x14ac:dyDescent="0.3">
      <c r="A220" s="34"/>
      <c r="B220" s="38" t="s">
        <v>132</v>
      </c>
      <c r="C220" s="79"/>
      <c r="D220" s="79"/>
      <c r="E220" s="45">
        <v>0</v>
      </c>
      <c r="F220" s="52">
        <f t="shared" si="5"/>
        <v>0</v>
      </c>
      <c r="G220" s="38"/>
      <c r="H220" s="77"/>
      <c r="I220" s="77"/>
      <c r="J220" s="77"/>
      <c r="K220" s="45"/>
    </row>
    <row r="221" spans="1:11" ht="17.25" x14ac:dyDescent="0.3">
      <c r="A221" s="34"/>
      <c r="B221" s="38" t="s">
        <v>133</v>
      </c>
      <c r="C221" s="79"/>
      <c r="D221" s="79"/>
      <c r="E221" s="45">
        <v>108.8</v>
      </c>
      <c r="F221" s="52">
        <f t="shared" si="5"/>
        <v>108.8</v>
      </c>
      <c r="G221" s="38"/>
      <c r="H221" s="77"/>
      <c r="I221" s="77"/>
      <c r="J221" s="77"/>
      <c r="K221" s="45"/>
    </row>
    <row r="222" spans="1:11" ht="17.25" x14ac:dyDescent="0.3">
      <c r="A222" s="34"/>
      <c r="B222" s="38" t="s">
        <v>134</v>
      </c>
      <c r="C222" s="79"/>
      <c r="D222" s="79"/>
      <c r="E222" s="45">
        <v>0</v>
      </c>
      <c r="F222" s="52">
        <f t="shared" si="5"/>
        <v>0</v>
      </c>
      <c r="G222" s="38"/>
      <c r="H222" s="77"/>
      <c r="I222" s="77"/>
      <c r="J222" s="77"/>
      <c r="K222" s="45"/>
    </row>
    <row r="223" spans="1:11" ht="17.25" x14ac:dyDescent="0.3">
      <c r="A223" s="34"/>
      <c r="B223" s="78" t="s">
        <v>179</v>
      </c>
      <c r="C223" s="79"/>
      <c r="D223" s="79"/>
      <c r="E223" s="45">
        <v>0</v>
      </c>
      <c r="F223" s="52">
        <f t="shared" si="5"/>
        <v>0</v>
      </c>
      <c r="G223" s="38"/>
      <c r="H223" s="77"/>
      <c r="I223" s="77"/>
      <c r="J223" s="77"/>
      <c r="K223" s="45"/>
    </row>
    <row r="224" spans="1:11" ht="17.25" x14ac:dyDescent="0.3">
      <c r="A224" s="34"/>
      <c r="B224" s="78" t="s">
        <v>180</v>
      </c>
      <c r="C224" s="79"/>
      <c r="D224" s="79"/>
      <c r="E224" s="45">
        <v>30.986999999999998</v>
      </c>
      <c r="F224" s="52">
        <f t="shared" si="5"/>
        <v>30.986999999999998</v>
      </c>
      <c r="G224" s="38"/>
      <c r="H224" s="77"/>
      <c r="I224" s="77"/>
      <c r="J224" s="77"/>
      <c r="K224" s="45"/>
    </row>
    <row r="225" spans="1:1025" ht="17.25" x14ac:dyDescent="0.3">
      <c r="A225" s="34"/>
      <c r="B225" s="78" t="s">
        <v>181</v>
      </c>
      <c r="C225" s="79"/>
      <c r="D225" s="79"/>
      <c r="E225" s="45">
        <v>0</v>
      </c>
      <c r="F225" s="52">
        <f t="shared" si="5"/>
        <v>0</v>
      </c>
      <c r="G225" s="38"/>
      <c r="H225" s="77"/>
      <c r="I225" s="77"/>
      <c r="J225" s="77"/>
      <c r="K225" s="45"/>
    </row>
    <row r="226" spans="1:1025" ht="17.25" x14ac:dyDescent="0.3">
      <c r="A226" s="34"/>
      <c r="B226" s="78" t="s">
        <v>182</v>
      </c>
      <c r="C226" s="79"/>
      <c r="D226" s="79"/>
      <c r="E226" s="45">
        <v>317.05</v>
      </c>
      <c r="F226" s="52">
        <f t="shared" si="5"/>
        <v>317.05</v>
      </c>
      <c r="G226" s="38"/>
      <c r="H226" s="77"/>
      <c r="I226" s="77"/>
      <c r="J226" s="77"/>
      <c r="K226" s="45"/>
    </row>
    <row r="227" spans="1:1025" ht="17.25" x14ac:dyDescent="0.3">
      <c r="A227" s="34"/>
      <c r="B227" s="78" t="s">
        <v>183</v>
      </c>
      <c r="C227" s="79"/>
      <c r="D227" s="79"/>
      <c r="E227" s="45">
        <v>1257.0999999999999</v>
      </c>
      <c r="F227" s="52">
        <f t="shared" si="5"/>
        <v>1257.0999999999999</v>
      </c>
      <c r="G227" s="38"/>
      <c r="H227" s="77"/>
      <c r="I227" s="77"/>
      <c r="J227" s="77"/>
      <c r="K227" s="45"/>
    </row>
    <row r="228" spans="1:1025" ht="17.25" x14ac:dyDescent="0.3">
      <c r="A228" s="34"/>
      <c r="B228" s="78" t="s">
        <v>184</v>
      </c>
      <c r="C228" s="79"/>
      <c r="D228" s="79"/>
      <c r="E228" s="45">
        <v>460</v>
      </c>
      <c r="F228" s="52">
        <f t="shared" si="5"/>
        <v>460</v>
      </c>
      <c r="G228" s="38"/>
      <c r="H228" s="77"/>
      <c r="I228" s="77"/>
      <c r="J228" s="77"/>
      <c r="K228" s="45"/>
    </row>
    <row r="229" spans="1:1025" ht="17.25" x14ac:dyDescent="0.3">
      <c r="A229" s="34"/>
      <c r="B229" s="78" t="s">
        <v>185</v>
      </c>
      <c r="C229" s="79"/>
      <c r="D229" s="79"/>
      <c r="E229" s="45">
        <v>0</v>
      </c>
      <c r="F229" s="52">
        <f t="shared" si="5"/>
        <v>0</v>
      </c>
      <c r="G229" s="38"/>
      <c r="H229" s="77"/>
      <c r="I229" s="77"/>
      <c r="J229" s="77"/>
      <c r="K229" s="45"/>
    </row>
    <row r="230" spans="1:1025" ht="17.25" x14ac:dyDescent="0.3">
      <c r="A230" s="34"/>
      <c r="B230" s="78" t="s">
        <v>186</v>
      </c>
      <c r="C230" s="79"/>
      <c r="D230" s="79"/>
      <c r="E230" s="45">
        <v>0</v>
      </c>
      <c r="F230" s="52">
        <f t="shared" si="5"/>
        <v>0</v>
      </c>
      <c r="G230" s="38"/>
      <c r="H230" s="77"/>
      <c r="I230" s="77"/>
      <c r="J230" s="77"/>
      <c r="K230" s="45"/>
    </row>
    <row r="231" spans="1:1025" ht="17.25" x14ac:dyDescent="0.3">
      <c r="A231" s="34"/>
      <c r="B231" s="38"/>
      <c r="C231" s="79"/>
      <c r="D231" s="79"/>
      <c r="E231" s="45"/>
      <c r="F231" s="52"/>
      <c r="G231" s="38"/>
      <c r="H231" s="77"/>
      <c r="I231" s="77"/>
      <c r="J231" s="77"/>
      <c r="K231" s="45"/>
    </row>
    <row r="232" spans="1:1025" ht="17.25" x14ac:dyDescent="0.3">
      <c r="A232" s="34"/>
      <c r="B232" s="80" t="s">
        <v>135</v>
      </c>
      <c r="C232" s="79"/>
      <c r="D232" s="79"/>
      <c r="E232" s="45"/>
      <c r="F232" s="52"/>
      <c r="G232" s="38"/>
      <c r="H232" s="77"/>
      <c r="I232" s="77"/>
      <c r="J232" s="77"/>
      <c r="K232" s="45"/>
    </row>
    <row r="233" spans="1:1025" ht="17.25" x14ac:dyDescent="0.3">
      <c r="A233" s="34"/>
      <c r="B233" s="38" t="s">
        <v>136</v>
      </c>
      <c r="C233" s="79"/>
      <c r="D233" s="53"/>
      <c r="E233" s="45">
        <v>626.52499999999998</v>
      </c>
      <c r="F233" s="52">
        <f t="shared" si="5"/>
        <v>626.52499999999998</v>
      </c>
      <c r="G233" s="38"/>
      <c r="H233" s="77"/>
      <c r="I233" s="77"/>
      <c r="J233" s="77"/>
      <c r="K233" s="45"/>
    </row>
    <row r="234" spans="1:1025" ht="17.25" x14ac:dyDescent="0.3">
      <c r="A234" s="34"/>
      <c r="B234" s="38"/>
      <c r="C234" s="79"/>
      <c r="D234" s="79"/>
      <c r="E234" s="45"/>
      <c r="F234" s="52"/>
      <c r="G234" s="38"/>
      <c r="H234" s="77"/>
      <c r="I234" s="77"/>
      <c r="J234" s="77"/>
      <c r="K234" s="45"/>
    </row>
    <row r="235" spans="1:1025" ht="17.25" x14ac:dyDescent="0.3">
      <c r="A235" s="34"/>
      <c r="B235" s="84" t="s">
        <v>137</v>
      </c>
      <c r="C235" s="79"/>
      <c r="D235" s="79"/>
      <c r="E235" s="45"/>
      <c r="F235" s="52"/>
      <c r="G235" s="38"/>
      <c r="H235" s="77"/>
      <c r="I235" s="77"/>
      <c r="J235" s="77"/>
      <c r="K235" s="45"/>
    </row>
    <row r="236" spans="1:1025" ht="17.25" x14ac:dyDescent="0.3">
      <c r="A236" s="34"/>
      <c r="B236" s="85" t="s">
        <v>138</v>
      </c>
      <c r="C236" s="52"/>
      <c r="D236" s="79"/>
      <c r="E236" s="45">
        <v>2708.4</v>
      </c>
      <c r="F236" s="52">
        <f>SUM(C236:E236)</f>
        <v>2708.4</v>
      </c>
      <c r="G236" s="38"/>
      <c r="H236" s="77"/>
      <c r="I236" s="77"/>
      <c r="J236" s="77"/>
      <c r="K236" s="45"/>
    </row>
    <row r="237" spans="1:1025" ht="17.25" x14ac:dyDescent="0.3">
      <c r="A237" s="34"/>
      <c r="B237" s="85" t="s">
        <v>139</v>
      </c>
      <c r="C237" s="79"/>
      <c r="D237" s="79"/>
      <c r="E237" s="45">
        <v>1243.3349999999998</v>
      </c>
      <c r="F237" s="52">
        <f>SUM(C237:E237)</f>
        <v>1243.3349999999998</v>
      </c>
      <c r="G237" s="38"/>
      <c r="H237" s="77"/>
      <c r="I237" s="77"/>
      <c r="J237" s="77"/>
      <c r="K237" s="45"/>
    </row>
    <row r="238" spans="1:1025" ht="18" thickBot="1" x14ac:dyDescent="0.35">
      <c r="A238" s="34"/>
      <c r="B238" s="85"/>
      <c r="C238" s="79"/>
      <c r="D238" s="79"/>
      <c r="E238" s="79"/>
      <c r="F238" s="52"/>
      <c r="G238" s="38"/>
      <c r="H238" s="77"/>
      <c r="I238" s="77"/>
      <c r="J238" s="77"/>
      <c r="K238" s="45"/>
    </row>
    <row r="239" spans="1:1025" ht="17.25" thickBot="1" x14ac:dyDescent="0.3">
      <c r="A239" s="34"/>
      <c r="B239" s="91" t="s">
        <v>140</v>
      </c>
      <c r="C239" s="92">
        <f>SUM(C136:C237)</f>
        <v>2166.52</v>
      </c>
      <c r="D239" s="130">
        <f>SUM(D136:D237)</f>
        <v>143771.21000000002</v>
      </c>
      <c r="E239" s="130">
        <f>SUM(E136:E237)</f>
        <v>91706.921999999977</v>
      </c>
      <c r="F239" s="130">
        <f>SUM(F136:F237)</f>
        <v>237644.65199999997</v>
      </c>
      <c r="G239" s="91" t="s">
        <v>140</v>
      </c>
      <c r="H239" s="130">
        <f>SUM(H136:H237)</f>
        <v>254656.59000000003</v>
      </c>
      <c r="I239" s="130">
        <f>SUM(I136:I237)</f>
        <v>465.81</v>
      </c>
      <c r="J239" s="130">
        <f>SUM(J136:J237)</f>
        <v>2710.364</v>
      </c>
      <c r="K239" s="130">
        <f>SUM(K136:K237)</f>
        <v>257832.76400000002</v>
      </c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4"/>
      <c r="BM239" s="34"/>
      <c r="BN239" s="34"/>
      <c r="BO239" s="34"/>
      <c r="BP239" s="34"/>
      <c r="BQ239" s="34"/>
      <c r="BR239" s="34"/>
      <c r="BS239" s="34"/>
      <c r="BT239" s="34"/>
      <c r="BU239" s="34"/>
      <c r="BV239" s="34"/>
      <c r="BW239" s="34"/>
      <c r="BX239" s="34"/>
      <c r="BY239" s="34"/>
      <c r="BZ239" s="34"/>
      <c r="CA239" s="34"/>
      <c r="CB239" s="34"/>
      <c r="CC239" s="34"/>
      <c r="CD239" s="34"/>
      <c r="CE239" s="34"/>
      <c r="CF239" s="34"/>
      <c r="CG239" s="34"/>
      <c r="CH239" s="34"/>
      <c r="CI239" s="34"/>
      <c r="CJ239" s="34"/>
      <c r="CK239" s="34"/>
      <c r="CL239" s="34"/>
      <c r="CM239" s="34"/>
      <c r="CN239" s="34"/>
      <c r="CO239" s="34"/>
      <c r="CP239" s="34"/>
      <c r="CQ239" s="34"/>
      <c r="CR239" s="34"/>
      <c r="CS239" s="34"/>
      <c r="CT239" s="34"/>
      <c r="CU239" s="34"/>
      <c r="CV239" s="34"/>
      <c r="CW239" s="34"/>
      <c r="CX239" s="34"/>
      <c r="CY239" s="34"/>
      <c r="CZ239" s="34"/>
      <c r="DA239" s="34"/>
      <c r="DB239" s="34"/>
      <c r="DC239" s="34"/>
      <c r="DD239" s="34"/>
      <c r="DE239" s="34"/>
      <c r="DF239" s="34"/>
      <c r="DG239" s="34"/>
      <c r="DH239" s="34"/>
      <c r="DI239" s="34"/>
      <c r="DJ239" s="34"/>
      <c r="DK239" s="34"/>
      <c r="DL239" s="34"/>
      <c r="DM239" s="34"/>
      <c r="DN239" s="34"/>
      <c r="DO239" s="34"/>
      <c r="DP239" s="34"/>
      <c r="DQ239" s="34"/>
      <c r="DR239" s="34"/>
      <c r="DS239" s="34"/>
      <c r="DT239" s="34"/>
      <c r="DU239" s="34"/>
      <c r="DV239" s="34"/>
      <c r="DW239" s="34"/>
      <c r="DX239" s="34"/>
      <c r="DY239" s="34"/>
      <c r="DZ239" s="34"/>
      <c r="EA239" s="34"/>
      <c r="EB239" s="34"/>
      <c r="EC239" s="34"/>
      <c r="ED239" s="34"/>
      <c r="EE239" s="34"/>
      <c r="EF239" s="34"/>
      <c r="EG239" s="34"/>
      <c r="EH239" s="34"/>
      <c r="EI239" s="34"/>
      <c r="EJ239" s="34"/>
      <c r="EK239" s="34"/>
      <c r="EL239" s="34"/>
      <c r="EM239" s="34"/>
      <c r="EN239" s="34"/>
      <c r="EO239" s="34"/>
      <c r="EP239" s="34"/>
      <c r="EQ239" s="34"/>
      <c r="ER239" s="34"/>
      <c r="ES239" s="34"/>
      <c r="ET239" s="34"/>
      <c r="EU239" s="34"/>
      <c r="EV239" s="34"/>
      <c r="EW239" s="34"/>
      <c r="EX239" s="34"/>
      <c r="EY239" s="34"/>
      <c r="EZ239" s="34"/>
      <c r="FA239" s="34"/>
      <c r="FB239" s="34"/>
      <c r="FC239" s="34"/>
      <c r="FD239" s="34"/>
      <c r="FE239" s="34"/>
      <c r="FF239" s="34"/>
      <c r="FG239" s="34"/>
      <c r="FH239" s="34"/>
      <c r="FI239" s="34"/>
      <c r="FJ239" s="34"/>
      <c r="FK239" s="34"/>
      <c r="FL239" s="34"/>
      <c r="FM239" s="34"/>
      <c r="FN239" s="34"/>
      <c r="FO239" s="34"/>
      <c r="FP239" s="34"/>
      <c r="FQ239" s="34"/>
      <c r="FR239" s="34"/>
      <c r="FS239" s="34"/>
      <c r="FT239" s="34"/>
      <c r="FU239" s="34"/>
      <c r="FV239" s="34"/>
      <c r="FW239" s="34"/>
      <c r="FX239" s="34"/>
      <c r="FY239" s="34"/>
      <c r="FZ239" s="34"/>
      <c r="GA239" s="34"/>
      <c r="GB239" s="34"/>
      <c r="GC239" s="34"/>
      <c r="GD239" s="34"/>
      <c r="GE239" s="34"/>
      <c r="GF239" s="34"/>
      <c r="GG239" s="34"/>
      <c r="GH239" s="34"/>
      <c r="GI239" s="34"/>
      <c r="GJ239" s="34"/>
      <c r="GK239" s="34"/>
      <c r="GL239" s="34"/>
      <c r="GM239" s="34"/>
      <c r="GN239" s="34"/>
      <c r="GO239" s="34"/>
      <c r="GP239" s="34"/>
      <c r="GQ239" s="34"/>
      <c r="GR239" s="34"/>
      <c r="GS239" s="34"/>
      <c r="GT239" s="34"/>
      <c r="GU239" s="34"/>
      <c r="GV239" s="34"/>
      <c r="GW239" s="34"/>
      <c r="GX239" s="34"/>
      <c r="GY239" s="34"/>
      <c r="GZ239" s="34"/>
      <c r="HA239" s="34"/>
      <c r="HB239" s="34"/>
      <c r="HC239" s="34"/>
      <c r="HD239" s="34"/>
      <c r="HE239" s="34"/>
      <c r="HF239" s="34"/>
      <c r="HG239" s="34"/>
      <c r="HH239" s="34"/>
      <c r="HI239" s="34"/>
      <c r="HJ239" s="34"/>
      <c r="HK239" s="34"/>
      <c r="HL239" s="34"/>
      <c r="HM239" s="34"/>
      <c r="HN239" s="34"/>
      <c r="HO239" s="34"/>
      <c r="HP239" s="34"/>
      <c r="HQ239" s="34"/>
      <c r="HR239" s="34"/>
      <c r="HS239" s="34"/>
      <c r="HT239" s="34"/>
      <c r="HU239" s="34"/>
      <c r="HV239" s="34"/>
      <c r="HW239" s="34"/>
      <c r="HX239" s="34"/>
      <c r="HY239" s="34"/>
      <c r="HZ239" s="34"/>
      <c r="IA239" s="34"/>
      <c r="IB239" s="34"/>
      <c r="IC239" s="34"/>
      <c r="ID239" s="34"/>
      <c r="IE239" s="34"/>
      <c r="IF239" s="34"/>
      <c r="IG239" s="34"/>
      <c r="IH239" s="34"/>
      <c r="II239" s="34"/>
      <c r="IJ239" s="34"/>
      <c r="IK239" s="34"/>
      <c r="IL239" s="34"/>
      <c r="IM239" s="34"/>
      <c r="IN239" s="34"/>
      <c r="IO239" s="34"/>
      <c r="IP239" s="34"/>
      <c r="IQ239" s="34"/>
      <c r="IR239" s="34"/>
      <c r="IS239" s="34"/>
      <c r="IT239" s="34"/>
      <c r="IU239" s="34"/>
      <c r="IV239" s="34"/>
      <c r="IW239" s="34"/>
      <c r="IX239" s="34"/>
      <c r="IY239" s="34"/>
      <c r="IZ239" s="34"/>
      <c r="JA239" s="34"/>
      <c r="JB239" s="34"/>
      <c r="JC239" s="34"/>
      <c r="JD239" s="34"/>
      <c r="JE239" s="34"/>
      <c r="JF239" s="34"/>
      <c r="JG239" s="34"/>
      <c r="JH239" s="34"/>
      <c r="JI239" s="34"/>
      <c r="JJ239" s="34"/>
      <c r="JK239" s="34"/>
      <c r="JL239" s="34"/>
      <c r="JM239" s="34"/>
      <c r="JN239" s="34"/>
      <c r="JO239" s="34"/>
      <c r="JP239" s="34"/>
      <c r="JQ239" s="34"/>
      <c r="JR239" s="34"/>
      <c r="JS239" s="34"/>
      <c r="JT239" s="34"/>
      <c r="JU239" s="34"/>
      <c r="JV239" s="34"/>
      <c r="JW239" s="34"/>
      <c r="JX239" s="34"/>
      <c r="JY239" s="34"/>
      <c r="JZ239" s="34"/>
      <c r="KA239" s="34"/>
      <c r="KB239" s="34"/>
      <c r="KC239" s="34"/>
      <c r="KD239" s="34"/>
      <c r="KE239" s="34"/>
      <c r="KF239" s="34"/>
      <c r="KG239" s="34"/>
      <c r="KH239" s="34"/>
      <c r="KI239" s="34"/>
      <c r="KJ239" s="34"/>
      <c r="KK239" s="34"/>
      <c r="KL239" s="34"/>
      <c r="KM239" s="34"/>
      <c r="KN239" s="34"/>
      <c r="KO239" s="34"/>
      <c r="KP239" s="34"/>
      <c r="KQ239" s="34"/>
      <c r="KR239" s="34"/>
      <c r="KS239" s="34"/>
      <c r="KT239" s="34"/>
      <c r="KU239" s="34"/>
      <c r="KV239" s="34"/>
      <c r="KW239" s="34"/>
      <c r="KX239" s="34"/>
      <c r="KY239" s="34"/>
      <c r="KZ239" s="34"/>
      <c r="LA239" s="34"/>
      <c r="LB239" s="34"/>
      <c r="LC239" s="34"/>
      <c r="LD239" s="34"/>
      <c r="LE239" s="34"/>
      <c r="LF239" s="34"/>
      <c r="LG239" s="34"/>
      <c r="LH239" s="34"/>
      <c r="LI239" s="34"/>
      <c r="LJ239" s="34"/>
      <c r="LK239" s="34"/>
      <c r="LL239" s="34"/>
      <c r="LM239" s="34"/>
      <c r="LN239" s="34"/>
      <c r="LO239" s="34"/>
      <c r="LP239" s="34"/>
      <c r="LQ239" s="34"/>
      <c r="LR239" s="34"/>
      <c r="LS239" s="34"/>
      <c r="LT239" s="34"/>
      <c r="LU239" s="34"/>
      <c r="LV239" s="34"/>
      <c r="LW239" s="34"/>
      <c r="LX239" s="34"/>
      <c r="LY239" s="34"/>
      <c r="LZ239" s="34"/>
      <c r="MA239" s="34"/>
      <c r="MB239" s="34"/>
      <c r="MC239" s="34"/>
      <c r="MD239" s="34"/>
      <c r="ME239" s="34"/>
      <c r="MF239" s="34"/>
      <c r="MG239" s="34"/>
      <c r="MH239" s="34"/>
      <c r="MI239" s="34"/>
      <c r="MJ239" s="34"/>
      <c r="MK239" s="34"/>
      <c r="ML239" s="34"/>
      <c r="MM239" s="34"/>
      <c r="MN239" s="34"/>
      <c r="MO239" s="34"/>
      <c r="MP239" s="34"/>
      <c r="MQ239" s="34"/>
      <c r="MR239" s="34"/>
      <c r="MS239" s="34"/>
      <c r="MT239" s="34"/>
      <c r="MU239" s="34"/>
      <c r="MV239" s="34"/>
      <c r="MW239" s="34"/>
      <c r="MX239" s="34"/>
      <c r="MY239" s="34"/>
      <c r="MZ239" s="34"/>
      <c r="NA239" s="34"/>
      <c r="NB239" s="34"/>
      <c r="NC239" s="34"/>
      <c r="ND239" s="34"/>
      <c r="NE239" s="34"/>
      <c r="NF239" s="34"/>
      <c r="NG239" s="34"/>
      <c r="NH239" s="34"/>
      <c r="NI239" s="34"/>
      <c r="NJ239" s="34"/>
      <c r="NK239" s="34"/>
      <c r="NL239" s="34"/>
      <c r="NM239" s="34"/>
      <c r="NN239" s="34"/>
      <c r="NO239" s="34"/>
      <c r="NP239" s="34"/>
      <c r="NQ239" s="34"/>
      <c r="NR239" s="34"/>
      <c r="NS239" s="34"/>
      <c r="NT239" s="34"/>
      <c r="NU239" s="34"/>
      <c r="NV239" s="34"/>
      <c r="NW239" s="34"/>
      <c r="NX239" s="34"/>
      <c r="NY239" s="34"/>
      <c r="NZ239" s="34"/>
      <c r="OA239" s="34"/>
      <c r="OB239" s="34"/>
      <c r="OC239" s="34"/>
      <c r="OD239" s="34"/>
      <c r="OE239" s="34"/>
      <c r="OF239" s="34"/>
      <c r="OG239" s="34"/>
      <c r="OH239" s="34"/>
      <c r="OI239" s="34"/>
      <c r="OJ239" s="34"/>
      <c r="OK239" s="34"/>
      <c r="OL239" s="34"/>
      <c r="OM239" s="34"/>
      <c r="ON239" s="34"/>
      <c r="OO239" s="34"/>
      <c r="OP239" s="34"/>
      <c r="OQ239" s="34"/>
      <c r="OR239" s="34"/>
      <c r="OS239" s="34"/>
      <c r="OT239" s="34"/>
      <c r="OU239" s="34"/>
      <c r="OV239" s="34"/>
      <c r="OW239" s="34"/>
      <c r="OX239" s="34"/>
      <c r="OY239" s="34"/>
      <c r="OZ239" s="34"/>
      <c r="PA239" s="34"/>
      <c r="PB239" s="34"/>
      <c r="PC239" s="34"/>
      <c r="PD239" s="34"/>
      <c r="PE239" s="34"/>
      <c r="PF239" s="34"/>
      <c r="PG239" s="34"/>
      <c r="PH239" s="34"/>
      <c r="PI239" s="34"/>
      <c r="PJ239" s="34"/>
      <c r="PK239" s="34"/>
      <c r="PL239" s="34"/>
      <c r="PM239" s="34"/>
      <c r="PN239" s="34"/>
      <c r="PO239" s="34"/>
      <c r="PP239" s="34"/>
      <c r="PQ239" s="34"/>
      <c r="PR239" s="34"/>
      <c r="PS239" s="34"/>
      <c r="PT239" s="34"/>
      <c r="PU239" s="34"/>
      <c r="PV239" s="34"/>
      <c r="PW239" s="34"/>
      <c r="PX239" s="34"/>
      <c r="PY239" s="34"/>
      <c r="PZ239" s="34"/>
      <c r="QA239" s="34"/>
      <c r="QB239" s="34"/>
      <c r="QC239" s="34"/>
      <c r="QD239" s="34"/>
      <c r="QE239" s="34"/>
      <c r="QF239" s="34"/>
      <c r="QG239" s="34"/>
      <c r="QH239" s="34"/>
      <c r="QI239" s="34"/>
      <c r="QJ239" s="34"/>
      <c r="QK239" s="34"/>
      <c r="QL239" s="34"/>
      <c r="QM239" s="34"/>
      <c r="QN239" s="34"/>
      <c r="QO239" s="34"/>
      <c r="QP239" s="34"/>
      <c r="QQ239" s="34"/>
      <c r="QR239" s="34"/>
      <c r="QS239" s="34"/>
      <c r="QT239" s="34"/>
      <c r="QU239" s="34"/>
      <c r="QV239" s="34"/>
      <c r="QW239" s="34"/>
      <c r="QX239" s="34"/>
      <c r="QY239" s="34"/>
      <c r="QZ239" s="34"/>
      <c r="RA239" s="34"/>
      <c r="RB239" s="34"/>
      <c r="RC239" s="34"/>
      <c r="RD239" s="34"/>
      <c r="RE239" s="34"/>
      <c r="RF239" s="34"/>
      <c r="RG239" s="34"/>
      <c r="RH239" s="34"/>
      <c r="RI239" s="34"/>
      <c r="RJ239" s="34"/>
      <c r="RK239" s="34"/>
      <c r="RL239" s="34"/>
      <c r="RM239" s="34"/>
      <c r="RN239" s="34"/>
      <c r="RO239" s="34"/>
      <c r="RP239" s="34"/>
      <c r="RQ239" s="34"/>
      <c r="RR239" s="34"/>
      <c r="RS239" s="34"/>
      <c r="RT239" s="34"/>
      <c r="RU239" s="34"/>
      <c r="RV239" s="34"/>
      <c r="RW239" s="34"/>
      <c r="RX239" s="34"/>
      <c r="RY239" s="34"/>
      <c r="RZ239" s="34"/>
      <c r="SA239" s="34"/>
      <c r="SB239" s="34"/>
      <c r="SC239" s="34"/>
      <c r="SD239" s="34"/>
      <c r="SE239" s="34"/>
      <c r="SF239" s="34"/>
      <c r="SG239" s="34"/>
      <c r="SH239" s="34"/>
      <c r="SI239" s="34"/>
      <c r="SJ239" s="34"/>
      <c r="SK239" s="34"/>
      <c r="SL239" s="34"/>
      <c r="SM239" s="34"/>
      <c r="SN239" s="34"/>
      <c r="SO239" s="34"/>
      <c r="SP239" s="34"/>
      <c r="SQ239" s="34"/>
      <c r="SR239" s="34"/>
      <c r="SS239" s="34"/>
      <c r="ST239" s="34"/>
      <c r="SU239" s="34"/>
      <c r="SV239" s="34"/>
      <c r="SW239" s="34"/>
      <c r="SX239" s="34"/>
      <c r="SY239" s="34"/>
      <c r="SZ239" s="34"/>
      <c r="TA239" s="34"/>
      <c r="TB239" s="34"/>
      <c r="TC239" s="34"/>
      <c r="TD239" s="34"/>
      <c r="TE239" s="34"/>
      <c r="TF239" s="34"/>
      <c r="TG239" s="34"/>
      <c r="TH239" s="34"/>
      <c r="TI239" s="34"/>
      <c r="TJ239" s="34"/>
      <c r="TK239" s="34"/>
      <c r="TL239" s="34"/>
      <c r="TM239" s="34"/>
      <c r="TN239" s="34"/>
      <c r="TO239" s="34"/>
      <c r="TP239" s="34"/>
      <c r="TQ239" s="34"/>
      <c r="TR239" s="34"/>
      <c r="TS239" s="34"/>
      <c r="TT239" s="34"/>
      <c r="TU239" s="34"/>
      <c r="TV239" s="34"/>
      <c r="TW239" s="34"/>
      <c r="TX239" s="34"/>
      <c r="TY239" s="34"/>
      <c r="TZ239" s="34"/>
      <c r="UA239" s="34"/>
      <c r="UB239" s="34"/>
      <c r="UC239" s="34"/>
      <c r="UD239" s="34"/>
      <c r="UE239" s="34"/>
      <c r="UF239" s="34"/>
      <c r="UG239" s="34"/>
      <c r="UH239" s="34"/>
      <c r="UI239" s="34"/>
      <c r="UJ239" s="34"/>
      <c r="UK239" s="34"/>
      <c r="UL239" s="34"/>
      <c r="UM239" s="34"/>
      <c r="UN239" s="34"/>
      <c r="UO239" s="34"/>
      <c r="UP239" s="34"/>
      <c r="UQ239" s="34"/>
      <c r="UR239" s="34"/>
      <c r="US239" s="34"/>
      <c r="UT239" s="34"/>
      <c r="UU239" s="34"/>
      <c r="UV239" s="34"/>
      <c r="UW239" s="34"/>
      <c r="UX239" s="34"/>
      <c r="UY239" s="34"/>
      <c r="UZ239" s="34"/>
      <c r="VA239" s="34"/>
      <c r="VB239" s="34"/>
      <c r="VC239" s="34"/>
      <c r="VD239" s="34"/>
      <c r="VE239" s="34"/>
      <c r="VF239" s="34"/>
      <c r="VG239" s="34"/>
      <c r="VH239" s="34"/>
      <c r="VI239" s="34"/>
      <c r="VJ239" s="34"/>
      <c r="VK239" s="34"/>
      <c r="VL239" s="34"/>
      <c r="VM239" s="34"/>
      <c r="VN239" s="34"/>
      <c r="VO239" s="34"/>
      <c r="VP239" s="34"/>
      <c r="VQ239" s="34"/>
      <c r="VR239" s="34"/>
      <c r="VS239" s="34"/>
      <c r="VT239" s="34"/>
      <c r="VU239" s="34"/>
      <c r="VV239" s="34"/>
      <c r="VW239" s="34"/>
      <c r="VX239" s="34"/>
      <c r="VY239" s="34"/>
      <c r="VZ239" s="34"/>
      <c r="WA239" s="34"/>
      <c r="WB239" s="34"/>
      <c r="WC239" s="34"/>
      <c r="WD239" s="34"/>
      <c r="WE239" s="34"/>
      <c r="WF239" s="34"/>
      <c r="WG239" s="34"/>
      <c r="WH239" s="34"/>
      <c r="WI239" s="34"/>
      <c r="WJ239" s="34"/>
      <c r="WK239" s="34"/>
      <c r="WL239" s="34"/>
      <c r="WM239" s="34"/>
      <c r="WN239" s="34"/>
      <c r="WO239" s="34"/>
      <c r="WP239" s="34"/>
      <c r="WQ239" s="34"/>
      <c r="WR239" s="34"/>
      <c r="WS239" s="34"/>
      <c r="WT239" s="34"/>
      <c r="WU239" s="34"/>
      <c r="WV239" s="34"/>
      <c r="WW239" s="34"/>
      <c r="WX239" s="34"/>
      <c r="WY239" s="34"/>
      <c r="WZ239" s="34"/>
      <c r="XA239" s="34"/>
      <c r="XB239" s="34"/>
      <c r="XC239" s="34"/>
      <c r="XD239" s="34"/>
      <c r="XE239" s="34"/>
      <c r="XF239" s="34"/>
      <c r="XG239" s="34"/>
      <c r="XH239" s="34"/>
      <c r="XI239" s="34"/>
      <c r="XJ239" s="34"/>
      <c r="XK239" s="34"/>
      <c r="XL239" s="34"/>
      <c r="XM239" s="34"/>
      <c r="XN239" s="34"/>
      <c r="XO239" s="34"/>
      <c r="XP239" s="34"/>
      <c r="XQ239" s="34"/>
      <c r="XR239" s="34"/>
      <c r="XS239" s="34"/>
      <c r="XT239" s="34"/>
      <c r="XU239" s="34"/>
      <c r="XV239" s="34"/>
      <c r="XW239" s="34"/>
      <c r="XX239" s="34"/>
      <c r="XY239" s="34"/>
      <c r="XZ239" s="34"/>
      <c r="YA239" s="34"/>
      <c r="YB239" s="34"/>
      <c r="YC239" s="34"/>
      <c r="YD239" s="34"/>
      <c r="YE239" s="34"/>
      <c r="YF239" s="34"/>
      <c r="YG239" s="34"/>
      <c r="YH239" s="34"/>
      <c r="YI239" s="34"/>
      <c r="YJ239" s="34"/>
      <c r="YK239" s="34"/>
      <c r="YL239" s="34"/>
      <c r="YM239" s="34"/>
      <c r="YN239" s="34"/>
      <c r="YO239" s="34"/>
      <c r="YP239" s="34"/>
      <c r="YQ239" s="34"/>
      <c r="YR239" s="34"/>
      <c r="YS239" s="34"/>
      <c r="YT239" s="34"/>
      <c r="YU239" s="34"/>
      <c r="YV239" s="34"/>
      <c r="YW239" s="34"/>
      <c r="YX239" s="34"/>
      <c r="YY239" s="34"/>
      <c r="YZ239" s="34"/>
      <c r="ZA239" s="34"/>
      <c r="ZB239" s="34"/>
      <c r="ZC239" s="34"/>
      <c r="ZD239" s="34"/>
      <c r="ZE239" s="34"/>
      <c r="ZF239" s="34"/>
      <c r="ZG239" s="34"/>
      <c r="ZH239" s="34"/>
      <c r="ZI239" s="34"/>
      <c r="ZJ239" s="34"/>
      <c r="ZK239" s="34"/>
      <c r="ZL239" s="34"/>
      <c r="ZM239" s="34"/>
      <c r="ZN239" s="34"/>
      <c r="ZO239" s="34"/>
      <c r="ZP239" s="34"/>
      <c r="ZQ239" s="34"/>
      <c r="ZR239" s="34"/>
      <c r="ZS239" s="34"/>
      <c r="ZT239" s="34"/>
      <c r="ZU239" s="34"/>
      <c r="ZV239" s="34"/>
      <c r="ZW239" s="34"/>
      <c r="ZX239" s="34"/>
      <c r="ZY239" s="34"/>
      <c r="ZZ239" s="34"/>
      <c r="AAA239" s="34"/>
      <c r="AAB239" s="34"/>
      <c r="AAC239" s="34"/>
      <c r="AAD239" s="34"/>
      <c r="AAE239" s="34"/>
      <c r="AAF239" s="34"/>
      <c r="AAG239" s="34"/>
      <c r="AAH239" s="34"/>
      <c r="AAI239" s="34"/>
      <c r="AAJ239" s="34"/>
      <c r="AAK239" s="34"/>
      <c r="AAL239" s="34"/>
      <c r="AAM239" s="34"/>
      <c r="AAN239" s="34"/>
      <c r="AAO239" s="34"/>
      <c r="AAP239" s="34"/>
      <c r="AAQ239" s="34"/>
      <c r="AAR239" s="34"/>
      <c r="AAS239" s="34"/>
      <c r="AAT239" s="34"/>
      <c r="AAU239" s="34"/>
      <c r="AAV239" s="34"/>
      <c r="AAW239" s="34"/>
      <c r="AAX239" s="34"/>
      <c r="AAY239" s="34"/>
      <c r="AAZ239" s="34"/>
      <c r="ABA239" s="34"/>
      <c r="ABB239" s="34"/>
      <c r="ABC239" s="34"/>
      <c r="ABD239" s="34"/>
      <c r="ABE239" s="34"/>
      <c r="ABF239" s="34"/>
      <c r="ABG239" s="34"/>
      <c r="ABH239" s="34"/>
      <c r="ABI239" s="34"/>
      <c r="ABJ239" s="34"/>
      <c r="ABK239" s="34"/>
      <c r="ABL239" s="34"/>
      <c r="ABM239" s="34"/>
      <c r="ABN239" s="34"/>
      <c r="ABO239" s="34"/>
      <c r="ABP239" s="34"/>
      <c r="ABQ239" s="34"/>
      <c r="ABR239" s="34"/>
      <c r="ABS239" s="34"/>
      <c r="ABT239" s="34"/>
      <c r="ABU239" s="34"/>
      <c r="ABV239" s="34"/>
      <c r="ABW239" s="34"/>
      <c r="ABX239" s="34"/>
      <c r="ABY239" s="34"/>
      <c r="ABZ239" s="34"/>
      <c r="ACA239" s="34"/>
      <c r="ACB239" s="34"/>
      <c r="ACC239" s="34"/>
      <c r="ACD239" s="34"/>
      <c r="ACE239" s="34"/>
      <c r="ACF239" s="34"/>
      <c r="ACG239" s="34"/>
      <c r="ACH239" s="34"/>
      <c r="ACI239" s="34"/>
      <c r="ACJ239" s="34"/>
      <c r="ACK239" s="34"/>
      <c r="ACL239" s="34"/>
      <c r="ACM239" s="34"/>
      <c r="ACN239" s="34"/>
      <c r="ACO239" s="34"/>
      <c r="ACP239" s="34"/>
      <c r="ACQ239" s="34"/>
      <c r="ACR239" s="34"/>
      <c r="ACS239" s="34"/>
      <c r="ACT239" s="34"/>
      <c r="ACU239" s="34"/>
      <c r="ACV239" s="34"/>
      <c r="ACW239" s="34"/>
      <c r="ACX239" s="34"/>
      <c r="ACY239" s="34"/>
      <c r="ACZ239" s="34"/>
      <c r="ADA239" s="34"/>
      <c r="ADB239" s="34"/>
      <c r="ADC239" s="34"/>
      <c r="ADD239" s="34"/>
      <c r="ADE239" s="34"/>
      <c r="ADF239" s="34"/>
      <c r="ADG239" s="34"/>
      <c r="ADH239" s="34"/>
      <c r="ADI239" s="34"/>
      <c r="ADJ239" s="34"/>
      <c r="ADK239" s="34"/>
      <c r="ADL239" s="34"/>
      <c r="ADM239" s="34"/>
      <c r="ADN239" s="34"/>
      <c r="ADO239" s="34"/>
      <c r="ADP239" s="34"/>
      <c r="ADQ239" s="34"/>
      <c r="ADR239" s="34"/>
      <c r="ADS239" s="34"/>
      <c r="ADT239" s="34"/>
      <c r="ADU239" s="34"/>
      <c r="ADV239" s="34"/>
      <c r="ADW239" s="34"/>
      <c r="ADX239" s="34"/>
      <c r="ADY239" s="34"/>
      <c r="ADZ239" s="34"/>
      <c r="AEA239" s="34"/>
      <c r="AEB239" s="34"/>
      <c r="AEC239" s="34"/>
      <c r="AED239" s="34"/>
      <c r="AEE239" s="34"/>
      <c r="AEF239" s="34"/>
      <c r="AEG239" s="34"/>
      <c r="AEH239" s="34"/>
      <c r="AEI239" s="34"/>
      <c r="AEJ239" s="34"/>
      <c r="AEK239" s="34"/>
      <c r="AEL239" s="34"/>
      <c r="AEM239" s="34"/>
      <c r="AEN239" s="34"/>
      <c r="AEO239" s="34"/>
      <c r="AEP239" s="34"/>
      <c r="AEQ239" s="34"/>
      <c r="AER239" s="34"/>
      <c r="AES239" s="34"/>
      <c r="AET239" s="34"/>
      <c r="AEU239" s="34"/>
      <c r="AEV239" s="34"/>
      <c r="AEW239" s="34"/>
      <c r="AEX239" s="34"/>
      <c r="AEY239" s="34"/>
      <c r="AEZ239" s="34"/>
      <c r="AFA239" s="34"/>
      <c r="AFB239" s="34"/>
      <c r="AFC239" s="34"/>
      <c r="AFD239" s="34"/>
      <c r="AFE239" s="34"/>
      <c r="AFF239" s="34"/>
      <c r="AFG239" s="34"/>
      <c r="AFH239" s="34"/>
      <c r="AFI239" s="34"/>
      <c r="AFJ239" s="34"/>
      <c r="AFK239" s="34"/>
      <c r="AFL239" s="34"/>
      <c r="AFM239" s="34"/>
      <c r="AFN239" s="34"/>
      <c r="AFO239" s="34"/>
      <c r="AFP239" s="34"/>
      <c r="AFQ239" s="34"/>
      <c r="AFR239" s="34"/>
      <c r="AFS239" s="34"/>
      <c r="AFT239" s="34"/>
      <c r="AFU239" s="34"/>
      <c r="AFV239" s="34"/>
      <c r="AFW239" s="34"/>
      <c r="AFX239" s="34"/>
      <c r="AFY239" s="34"/>
      <c r="AFZ239" s="34"/>
      <c r="AGA239" s="34"/>
      <c r="AGB239" s="34"/>
      <c r="AGC239" s="34"/>
      <c r="AGD239" s="34"/>
      <c r="AGE239" s="34"/>
      <c r="AGF239" s="34"/>
      <c r="AGG239" s="34"/>
      <c r="AGH239" s="34"/>
      <c r="AGI239" s="34"/>
      <c r="AGJ239" s="34"/>
      <c r="AGK239" s="34"/>
      <c r="AGL239" s="34"/>
      <c r="AGM239" s="34"/>
      <c r="AGN239" s="34"/>
      <c r="AGO239" s="34"/>
      <c r="AGP239" s="34"/>
      <c r="AGQ239" s="34"/>
      <c r="AGR239" s="34"/>
      <c r="AGS239" s="34"/>
      <c r="AGT239" s="34"/>
      <c r="AGU239" s="34"/>
      <c r="AGV239" s="34"/>
      <c r="AGW239" s="34"/>
      <c r="AGX239" s="34"/>
      <c r="AGY239" s="34"/>
      <c r="AGZ239" s="34"/>
      <c r="AHA239" s="34"/>
      <c r="AHB239" s="34"/>
      <c r="AHC239" s="34"/>
      <c r="AHD239" s="34"/>
      <c r="AHE239" s="34"/>
      <c r="AHF239" s="34"/>
      <c r="AHG239" s="34"/>
      <c r="AHH239" s="34"/>
      <c r="AHI239" s="34"/>
      <c r="AHJ239" s="34"/>
      <c r="AHK239" s="34"/>
      <c r="AHL239" s="34"/>
      <c r="AHM239" s="34"/>
      <c r="AHN239" s="34"/>
      <c r="AHO239" s="34"/>
      <c r="AHP239" s="34"/>
      <c r="AHQ239" s="34"/>
      <c r="AHR239" s="34"/>
      <c r="AHS239" s="34"/>
      <c r="AHT239" s="34"/>
      <c r="AHU239" s="34"/>
      <c r="AHV239" s="34"/>
      <c r="AHW239" s="34"/>
      <c r="AHX239" s="34"/>
      <c r="AHY239" s="34"/>
      <c r="AHZ239" s="34"/>
      <c r="AIA239" s="34"/>
      <c r="AIB239" s="34"/>
      <c r="AIC239" s="34"/>
      <c r="AID239" s="34"/>
      <c r="AIE239" s="34"/>
      <c r="AIF239" s="34"/>
      <c r="AIG239" s="34"/>
      <c r="AIH239" s="34"/>
      <c r="AII239" s="34"/>
      <c r="AIJ239" s="34"/>
      <c r="AIK239" s="34"/>
      <c r="AIL239" s="34"/>
      <c r="AIM239" s="34"/>
      <c r="AIN239" s="34"/>
      <c r="AIO239" s="34"/>
      <c r="AIP239" s="34"/>
      <c r="AIQ239" s="34"/>
      <c r="AIR239" s="34"/>
      <c r="AIS239" s="34"/>
      <c r="AIT239" s="34"/>
      <c r="AIU239" s="34"/>
      <c r="AIV239" s="34"/>
      <c r="AIW239" s="34"/>
      <c r="AIX239" s="34"/>
      <c r="AIY239" s="34"/>
      <c r="AIZ239" s="34"/>
      <c r="AJA239" s="34"/>
      <c r="AJB239" s="34"/>
      <c r="AJC239" s="34"/>
      <c r="AJD239" s="34"/>
      <c r="AJE239" s="34"/>
      <c r="AJF239" s="34"/>
      <c r="AJG239" s="34"/>
      <c r="AJH239" s="34"/>
      <c r="AJI239" s="34"/>
      <c r="AJJ239" s="34"/>
      <c r="AJK239" s="34"/>
      <c r="AJL239" s="34"/>
      <c r="AJM239" s="34"/>
      <c r="AJN239" s="34"/>
      <c r="AJO239" s="34"/>
      <c r="AJP239" s="34"/>
      <c r="AJQ239" s="34"/>
      <c r="AJR239" s="34"/>
      <c r="AJS239" s="34"/>
      <c r="AJT239" s="34"/>
      <c r="AJU239" s="34"/>
      <c r="AJV239" s="34"/>
      <c r="AJW239" s="34"/>
      <c r="AJX239" s="34"/>
      <c r="AJY239" s="34"/>
      <c r="AJZ239" s="34"/>
      <c r="AKA239" s="34"/>
      <c r="AKB239" s="34"/>
      <c r="AKC239" s="34"/>
      <c r="AKD239" s="34"/>
      <c r="AKE239" s="34"/>
      <c r="AKF239" s="34"/>
      <c r="AKG239" s="34"/>
      <c r="AKH239" s="34"/>
      <c r="AKI239" s="34"/>
      <c r="AKJ239" s="34"/>
      <c r="AKK239" s="34"/>
      <c r="AKL239" s="34"/>
      <c r="AKM239" s="34"/>
      <c r="AKN239" s="34"/>
      <c r="AKO239" s="34"/>
      <c r="AKP239" s="34"/>
      <c r="AKQ239" s="34"/>
      <c r="AKR239" s="34"/>
      <c r="AKS239" s="34"/>
      <c r="AKT239" s="34"/>
      <c r="AKU239" s="34"/>
      <c r="AKV239" s="34"/>
      <c r="AKW239" s="34"/>
      <c r="AKX239" s="34"/>
      <c r="AKY239" s="34"/>
      <c r="AKZ239" s="34"/>
      <c r="ALA239" s="34"/>
      <c r="ALB239" s="34"/>
      <c r="ALC239" s="34"/>
      <c r="ALD239" s="34"/>
      <c r="ALE239" s="34"/>
      <c r="ALF239" s="34"/>
      <c r="ALG239" s="34"/>
      <c r="ALH239" s="34"/>
      <c r="ALI239" s="34"/>
      <c r="ALJ239" s="34"/>
      <c r="ALK239" s="34"/>
      <c r="ALL239" s="34"/>
      <c r="ALM239" s="34"/>
      <c r="ALN239" s="34"/>
      <c r="ALO239" s="34"/>
      <c r="ALP239" s="34"/>
      <c r="ALQ239" s="34"/>
      <c r="ALR239" s="34"/>
      <c r="ALS239" s="34"/>
      <c r="ALT239" s="34"/>
      <c r="ALU239" s="34"/>
      <c r="ALV239" s="34"/>
      <c r="ALW239" s="34"/>
      <c r="ALX239" s="34"/>
      <c r="ALY239" s="34"/>
      <c r="ALZ239" s="34"/>
      <c r="AMA239" s="34"/>
      <c r="AMB239" s="34"/>
      <c r="AMC239" s="34"/>
      <c r="AMD239" s="34"/>
      <c r="AME239" s="34"/>
      <c r="AMF239" s="34"/>
      <c r="AMG239" s="34"/>
      <c r="AMH239" s="34"/>
      <c r="AMI239" s="34"/>
      <c r="AMJ239" s="34"/>
      <c r="AMK239" s="34"/>
    </row>
    <row r="240" spans="1:1025" ht="16.5" thickBot="1" x14ac:dyDescent="0.3">
      <c r="A240" s="34"/>
      <c r="B240" s="34"/>
      <c r="C240" s="34"/>
      <c r="D240" s="34"/>
      <c r="E240" s="34"/>
      <c r="F240" s="34"/>
      <c r="G240" s="34"/>
      <c r="H240" s="34" t="s">
        <v>55</v>
      </c>
      <c r="I240" s="34"/>
      <c r="J240" s="34"/>
      <c r="K240" s="46"/>
    </row>
    <row r="241" spans="1:1025" ht="19.5" thickTop="1" thickBot="1" x14ac:dyDescent="0.3">
      <c r="A241" s="34"/>
      <c r="B241" s="43" t="s">
        <v>141</v>
      </c>
      <c r="C241" s="54"/>
      <c r="D241" s="55"/>
      <c r="E241" s="55"/>
      <c r="F241" s="56">
        <f>K239-F239</f>
        <v>20188.112000000052</v>
      </c>
      <c r="G241" s="34"/>
      <c r="H241" s="42" t="s">
        <v>55</v>
      </c>
      <c r="I241" s="34"/>
      <c r="J241" s="34"/>
      <c r="K241" s="34"/>
    </row>
    <row r="242" spans="1:1025" s="2" customFormat="1" ht="18.75" thickTop="1" x14ac:dyDescent="0.25">
      <c r="A242" s="69"/>
      <c r="B242" s="100"/>
      <c r="C242" s="100"/>
      <c r="D242" s="100"/>
      <c r="E242" s="100"/>
      <c r="F242" s="101"/>
      <c r="G242" s="69"/>
      <c r="H242" s="70"/>
      <c r="I242" s="69"/>
      <c r="J242" s="69"/>
      <c r="K242" s="69"/>
    </row>
    <row r="243" spans="1:1025" ht="16.5" x14ac:dyDescent="0.25">
      <c r="A243" s="34"/>
      <c r="B243" s="28" t="s">
        <v>144</v>
      </c>
      <c r="C243" s="58">
        <f>E239*57.93/100</f>
        <v>53125.819914599982</v>
      </c>
      <c r="D243" s="29">
        <f>E239*42.07/100</f>
        <v>38581.102085399994</v>
      </c>
      <c r="E243" s="21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L243" s="34"/>
      <c r="BM243" s="34"/>
      <c r="BN243" s="34"/>
      <c r="BO243" s="34"/>
      <c r="BP243" s="34"/>
      <c r="BQ243" s="34"/>
      <c r="BR243" s="34"/>
      <c r="BS243" s="34"/>
      <c r="BT243" s="34"/>
      <c r="BU243" s="34"/>
      <c r="BV243" s="34"/>
      <c r="BW243" s="34"/>
      <c r="BX243" s="34"/>
      <c r="BY243" s="34"/>
      <c r="BZ243" s="34"/>
      <c r="CA243" s="34"/>
      <c r="CB243" s="34"/>
      <c r="CC243" s="34"/>
      <c r="CD243" s="34"/>
      <c r="CE243" s="34"/>
      <c r="CF243" s="34"/>
      <c r="CG243" s="34"/>
      <c r="CH243" s="34"/>
      <c r="CI243" s="34"/>
      <c r="CJ243" s="34"/>
      <c r="CK243" s="34"/>
      <c r="CL243" s="34"/>
      <c r="CM243" s="34"/>
      <c r="CN243" s="34"/>
      <c r="CO243" s="34"/>
      <c r="CP243" s="34"/>
      <c r="CQ243" s="34"/>
      <c r="CR243" s="34"/>
      <c r="CS243" s="34"/>
      <c r="CT243" s="34"/>
      <c r="CU243" s="34"/>
      <c r="CV243" s="34"/>
      <c r="CW243" s="34"/>
      <c r="CX243" s="34"/>
      <c r="CY243" s="34"/>
      <c r="CZ243" s="34"/>
      <c r="DA243" s="34"/>
      <c r="DB243" s="34"/>
      <c r="DC243" s="34"/>
      <c r="DD243" s="34"/>
      <c r="DE243" s="34"/>
      <c r="DF243" s="34"/>
      <c r="DG243" s="34"/>
      <c r="DH243" s="34"/>
      <c r="DI243" s="34"/>
      <c r="DJ243" s="34"/>
      <c r="DK243" s="34"/>
      <c r="DL243" s="34"/>
      <c r="DM243" s="34"/>
      <c r="DN243" s="34"/>
      <c r="DO243" s="34"/>
      <c r="DP243" s="34"/>
      <c r="DQ243" s="34"/>
      <c r="DR243" s="34"/>
      <c r="DS243" s="34"/>
      <c r="DT243" s="34"/>
      <c r="DU243" s="34"/>
      <c r="DV243" s="34"/>
      <c r="DW243" s="34"/>
      <c r="DX243" s="34"/>
      <c r="DY243" s="34"/>
      <c r="DZ243" s="34"/>
      <c r="EA243" s="34"/>
      <c r="EB243" s="34"/>
      <c r="EC243" s="34"/>
      <c r="ED243" s="34"/>
      <c r="EE243" s="34"/>
      <c r="EF243" s="34"/>
      <c r="EG243" s="34"/>
      <c r="EH243" s="34"/>
      <c r="EI243" s="34"/>
      <c r="EJ243" s="34"/>
      <c r="EK243" s="34"/>
      <c r="EL243" s="34"/>
      <c r="EM243" s="34"/>
      <c r="EN243" s="34"/>
      <c r="EO243" s="34"/>
      <c r="EP243" s="34"/>
      <c r="EQ243" s="34"/>
      <c r="ER243" s="34"/>
      <c r="ES243" s="34"/>
      <c r="ET243" s="34"/>
      <c r="EU243" s="34"/>
      <c r="EV243" s="34"/>
      <c r="EW243" s="34"/>
      <c r="EX243" s="34"/>
      <c r="EY243" s="34"/>
      <c r="EZ243" s="34"/>
      <c r="FA243" s="34"/>
      <c r="FB243" s="34"/>
      <c r="FC243" s="34"/>
      <c r="FD243" s="34"/>
      <c r="FE243" s="34"/>
      <c r="FF243" s="34"/>
      <c r="FG243" s="34"/>
      <c r="FH243" s="34"/>
      <c r="FI243" s="34"/>
      <c r="FJ243" s="34"/>
      <c r="FK243" s="34"/>
      <c r="FL243" s="34"/>
      <c r="FM243" s="34"/>
      <c r="FN243" s="34"/>
      <c r="FO243" s="34"/>
      <c r="FP243" s="34"/>
      <c r="FQ243" s="34"/>
      <c r="FR243" s="34"/>
      <c r="FS243" s="34"/>
      <c r="FT243" s="34"/>
      <c r="FU243" s="34"/>
      <c r="FV243" s="34"/>
      <c r="FW243" s="34"/>
      <c r="FX243" s="34"/>
      <c r="FY243" s="34"/>
      <c r="FZ243" s="34"/>
      <c r="GA243" s="34"/>
      <c r="GB243" s="34"/>
      <c r="GC243" s="34"/>
      <c r="GD243" s="34"/>
      <c r="GE243" s="34"/>
      <c r="GF243" s="34"/>
      <c r="GG243" s="34"/>
      <c r="GH243" s="34"/>
      <c r="GI243" s="34"/>
      <c r="GJ243" s="34"/>
      <c r="GK243" s="34"/>
      <c r="GL243" s="34"/>
      <c r="GM243" s="34"/>
      <c r="GN243" s="34"/>
      <c r="GO243" s="34"/>
      <c r="GP243" s="34"/>
      <c r="GQ243" s="34"/>
      <c r="GR243" s="34"/>
      <c r="GS243" s="34"/>
      <c r="GT243" s="34"/>
      <c r="GU243" s="34"/>
      <c r="GV243" s="34"/>
      <c r="GW243" s="34"/>
      <c r="GX243" s="34"/>
      <c r="GY243" s="34"/>
      <c r="GZ243" s="34"/>
      <c r="HA243" s="34"/>
      <c r="HB243" s="34"/>
      <c r="HC243" s="34"/>
      <c r="HD243" s="34"/>
      <c r="HE243" s="34"/>
      <c r="HF243" s="34"/>
      <c r="HG243" s="34"/>
      <c r="HH243" s="34"/>
      <c r="HI243" s="34"/>
      <c r="HJ243" s="34"/>
      <c r="HK243" s="34"/>
      <c r="HL243" s="34"/>
      <c r="HM243" s="34"/>
      <c r="HN243" s="34"/>
      <c r="HO243" s="34"/>
      <c r="HP243" s="34"/>
      <c r="HQ243" s="34"/>
      <c r="HR243" s="34"/>
      <c r="HS243" s="34"/>
      <c r="HT243" s="34"/>
      <c r="HU243" s="34"/>
      <c r="HV243" s="34"/>
      <c r="HW243" s="34"/>
      <c r="HX243" s="34"/>
      <c r="HY243" s="34"/>
      <c r="HZ243" s="34"/>
      <c r="IA243" s="34"/>
      <c r="IB243" s="34"/>
      <c r="IC243" s="34"/>
      <c r="ID243" s="34"/>
      <c r="IE243" s="34"/>
      <c r="IF243" s="34"/>
      <c r="IG243" s="34"/>
      <c r="IH243" s="34"/>
      <c r="II243" s="34"/>
      <c r="IJ243" s="34"/>
      <c r="IK243" s="34"/>
      <c r="IL243" s="34"/>
      <c r="IM243" s="34"/>
      <c r="IN243" s="34"/>
      <c r="IO243" s="34"/>
      <c r="IP243" s="34"/>
      <c r="IQ243" s="34"/>
      <c r="IR243" s="34"/>
      <c r="IS243" s="34"/>
      <c r="IT243" s="34"/>
      <c r="IU243" s="34"/>
      <c r="IV243" s="34"/>
      <c r="IW243" s="34"/>
      <c r="IX243" s="34"/>
      <c r="IY243" s="34"/>
      <c r="IZ243" s="34"/>
      <c r="JA243" s="34"/>
      <c r="JB243" s="34"/>
      <c r="JC243" s="34"/>
      <c r="JD243" s="34"/>
      <c r="JE243" s="34"/>
      <c r="JF243" s="34"/>
      <c r="JG243" s="34"/>
      <c r="JH243" s="34"/>
      <c r="JI243" s="34"/>
      <c r="JJ243" s="34"/>
      <c r="JK243" s="34"/>
      <c r="JL243" s="34"/>
      <c r="JM243" s="34"/>
      <c r="JN243" s="34"/>
      <c r="JO243" s="34"/>
      <c r="JP243" s="34"/>
      <c r="JQ243" s="34"/>
      <c r="JR243" s="34"/>
      <c r="JS243" s="34"/>
      <c r="JT243" s="34"/>
      <c r="JU243" s="34"/>
      <c r="JV243" s="34"/>
      <c r="JW243" s="34"/>
      <c r="JX243" s="34"/>
      <c r="JY243" s="34"/>
      <c r="JZ243" s="34"/>
      <c r="KA243" s="34"/>
      <c r="KB243" s="34"/>
      <c r="KC243" s="34"/>
      <c r="KD243" s="34"/>
      <c r="KE243" s="34"/>
      <c r="KF243" s="34"/>
      <c r="KG243" s="34"/>
      <c r="KH243" s="34"/>
      <c r="KI243" s="34"/>
      <c r="KJ243" s="34"/>
      <c r="KK243" s="34"/>
      <c r="KL243" s="34"/>
      <c r="KM243" s="34"/>
      <c r="KN243" s="34"/>
      <c r="KO243" s="34"/>
      <c r="KP243" s="34"/>
      <c r="KQ243" s="34"/>
      <c r="KR243" s="34"/>
      <c r="KS243" s="34"/>
      <c r="KT243" s="34"/>
      <c r="KU243" s="34"/>
      <c r="KV243" s="34"/>
      <c r="KW243" s="34"/>
      <c r="KX243" s="34"/>
      <c r="KY243" s="34"/>
      <c r="KZ243" s="34"/>
      <c r="LA243" s="34"/>
      <c r="LB243" s="34"/>
      <c r="LC243" s="34"/>
      <c r="LD243" s="34"/>
      <c r="LE243" s="34"/>
      <c r="LF243" s="34"/>
      <c r="LG243" s="34"/>
      <c r="LH243" s="34"/>
      <c r="LI243" s="34"/>
      <c r="LJ243" s="34"/>
      <c r="LK243" s="34"/>
      <c r="LL243" s="34"/>
      <c r="LM243" s="34"/>
      <c r="LN243" s="34"/>
      <c r="LO243" s="34"/>
      <c r="LP243" s="34"/>
      <c r="LQ243" s="34"/>
      <c r="LR243" s="34"/>
      <c r="LS243" s="34"/>
      <c r="LT243" s="34"/>
      <c r="LU243" s="34"/>
      <c r="LV243" s="34"/>
      <c r="LW243" s="34"/>
      <c r="LX243" s="34"/>
      <c r="LY243" s="34"/>
      <c r="LZ243" s="34"/>
      <c r="MA243" s="34"/>
      <c r="MB243" s="34"/>
      <c r="MC243" s="34"/>
      <c r="MD243" s="34"/>
      <c r="ME243" s="34"/>
      <c r="MF243" s="34"/>
      <c r="MG243" s="34"/>
      <c r="MH243" s="34"/>
      <c r="MI243" s="34"/>
      <c r="MJ243" s="34"/>
      <c r="MK243" s="34"/>
      <c r="ML243" s="34"/>
      <c r="MM243" s="34"/>
      <c r="MN243" s="34"/>
      <c r="MO243" s="34"/>
      <c r="MP243" s="34"/>
      <c r="MQ243" s="34"/>
      <c r="MR243" s="34"/>
      <c r="MS243" s="34"/>
      <c r="MT243" s="34"/>
      <c r="MU243" s="34"/>
      <c r="MV243" s="34"/>
      <c r="MW243" s="34"/>
      <c r="MX243" s="34"/>
      <c r="MY243" s="34"/>
      <c r="MZ243" s="34"/>
      <c r="NA243" s="34"/>
      <c r="NB243" s="34"/>
      <c r="NC243" s="34"/>
      <c r="ND243" s="34"/>
      <c r="NE243" s="34"/>
      <c r="NF243" s="34"/>
      <c r="NG243" s="34"/>
      <c r="NH243" s="34"/>
      <c r="NI243" s="34"/>
      <c r="NJ243" s="34"/>
      <c r="NK243" s="34"/>
      <c r="NL243" s="34"/>
      <c r="NM243" s="34"/>
      <c r="NN243" s="34"/>
      <c r="NO243" s="34"/>
      <c r="NP243" s="34"/>
      <c r="NQ243" s="34"/>
      <c r="NR243" s="34"/>
      <c r="NS243" s="34"/>
      <c r="NT243" s="34"/>
      <c r="NU243" s="34"/>
      <c r="NV243" s="34"/>
      <c r="NW243" s="34"/>
      <c r="NX243" s="34"/>
      <c r="NY243" s="34"/>
      <c r="NZ243" s="34"/>
      <c r="OA243" s="34"/>
      <c r="OB243" s="34"/>
      <c r="OC243" s="34"/>
      <c r="OD243" s="34"/>
      <c r="OE243" s="34"/>
      <c r="OF243" s="34"/>
      <c r="OG243" s="34"/>
      <c r="OH243" s="34"/>
      <c r="OI243" s="34"/>
      <c r="OJ243" s="34"/>
      <c r="OK243" s="34"/>
      <c r="OL243" s="34"/>
      <c r="OM243" s="34"/>
      <c r="ON243" s="34"/>
      <c r="OO243" s="34"/>
      <c r="OP243" s="34"/>
      <c r="OQ243" s="34"/>
      <c r="OR243" s="34"/>
      <c r="OS243" s="34"/>
      <c r="OT243" s="34"/>
      <c r="OU243" s="34"/>
      <c r="OV243" s="34"/>
      <c r="OW243" s="34"/>
      <c r="OX243" s="34"/>
      <c r="OY243" s="34"/>
      <c r="OZ243" s="34"/>
      <c r="PA243" s="34"/>
      <c r="PB243" s="34"/>
      <c r="PC243" s="34"/>
      <c r="PD243" s="34"/>
      <c r="PE243" s="34"/>
      <c r="PF243" s="34"/>
      <c r="PG243" s="34"/>
      <c r="PH243" s="34"/>
      <c r="PI243" s="34"/>
      <c r="PJ243" s="34"/>
      <c r="PK243" s="34"/>
      <c r="PL243" s="34"/>
      <c r="PM243" s="34"/>
      <c r="PN243" s="34"/>
      <c r="PO243" s="34"/>
      <c r="PP243" s="34"/>
      <c r="PQ243" s="34"/>
      <c r="PR243" s="34"/>
      <c r="PS243" s="34"/>
      <c r="PT243" s="34"/>
      <c r="PU243" s="34"/>
      <c r="PV243" s="34"/>
      <c r="PW243" s="34"/>
      <c r="PX243" s="34"/>
      <c r="PY243" s="34"/>
      <c r="PZ243" s="34"/>
      <c r="QA243" s="34"/>
      <c r="QB243" s="34"/>
      <c r="QC243" s="34"/>
      <c r="QD243" s="34"/>
      <c r="QE243" s="34"/>
      <c r="QF243" s="34"/>
      <c r="QG243" s="34"/>
      <c r="QH243" s="34"/>
      <c r="QI243" s="34"/>
      <c r="QJ243" s="34"/>
      <c r="QK243" s="34"/>
      <c r="QL243" s="34"/>
      <c r="QM243" s="34"/>
      <c r="QN243" s="34"/>
      <c r="QO243" s="34"/>
      <c r="QP243" s="34"/>
      <c r="QQ243" s="34"/>
      <c r="QR243" s="34"/>
      <c r="QS243" s="34"/>
      <c r="QT243" s="34"/>
      <c r="QU243" s="34"/>
      <c r="QV243" s="34"/>
      <c r="QW243" s="34"/>
      <c r="QX243" s="34"/>
      <c r="QY243" s="34"/>
      <c r="QZ243" s="34"/>
      <c r="RA243" s="34"/>
      <c r="RB243" s="34"/>
      <c r="RC243" s="34"/>
      <c r="RD243" s="34"/>
      <c r="RE243" s="34"/>
      <c r="RF243" s="34"/>
      <c r="RG243" s="34"/>
      <c r="RH243" s="34"/>
      <c r="RI243" s="34"/>
      <c r="RJ243" s="34"/>
      <c r="RK243" s="34"/>
      <c r="RL243" s="34"/>
      <c r="RM243" s="34"/>
      <c r="RN243" s="34"/>
      <c r="RO243" s="34"/>
      <c r="RP243" s="34"/>
      <c r="RQ243" s="34"/>
      <c r="RR243" s="34"/>
      <c r="RS243" s="34"/>
      <c r="RT243" s="34"/>
      <c r="RU243" s="34"/>
      <c r="RV243" s="34"/>
      <c r="RW243" s="34"/>
      <c r="RX243" s="34"/>
      <c r="RY243" s="34"/>
      <c r="RZ243" s="34"/>
      <c r="SA243" s="34"/>
      <c r="SB243" s="34"/>
      <c r="SC243" s="34"/>
      <c r="SD243" s="34"/>
      <c r="SE243" s="34"/>
      <c r="SF243" s="34"/>
      <c r="SG243" s="34"/>
      <c r="SH243" s="34"/>
      <c r="SI243" s="34"/>
      <c r="SJ243" s="34"/>
      <c r="SK243" s="34"/>
      <c r="SL243" s="34"/>
      <c r="SM243" s="34"/>
      <c r="SN243" s="34"/>
      <c r="SO243" s="34"/>
      <c r="SP243" s="34"/>
      <c r="SQ243" s="34"/>
      <c r="SR243" s="34"/>
      <c r="SS243" s="34"/>
      <c r="ST243" s="34"/>
      <c r="SU243" s="34"/>
      <c r="SV243" s="34"/>
      <c r="SW243" s="34"/>
      <c r="SX243" s="34"/>
      <c r="SY243" s="34"/>
      <c r="SZ243" s="34"/>
      <c r="TA243" s="34"/>
      <c r="TB243" s="34"/>
      <c r="TC243" s="34"/>
      <c r="TD243" s="34"/>
      <c r="TE243" s="34"/>
      <c r="TF243" s="34"/>
      <c r="TG243" s="34"/>
      <c r="TH243" s="34"/>
      <c r="TI243" s="34"/>
      <c r="TJ243" s="34"/>
      <c r="TK243" s="34"/>
      <c r="TL243" s="34"/>
      <c r="TM243" s="34"/>
      <c r="TN243" s="34"/>
      <c r="TO243" s="34"/>
      <c r="TP243" s="34"/>
      <c r="TQ243" s="34"/>
      <c r="TR243" s="34"/>
      <c r="TS243" s="34"/>
      <c r="TT243" s="34"/>
      <c r="TU243" s="34"/>
      <c r="TV243" s="34"/>
      <c r="TW243" s="34"/>
      <c r="TX243" s="34"/>
      <c r="TY243" s="34"/>
      <c r="TZ243" s="34"/>
      <c r="UA243" s="34"/>
      <c r="UB243" s="34"/>
      <c r="UC243" s="34"/>
      <c r="UD243" s="34"/>
      <c r="UE243" s="34"/>
      <c r="UF243" s="34"/>
      <c r="UG243" s="34"/>
      <c r="UH243" s="34"/>
      <c r="UI243" s="34"/>
      <c r="UJ243" s="34"/>
      <c r="UK243" s="34"/>
      <c r="UL243" s="34"/>
      <c r="UM243" s="34"/>
      <c r="UN243" s="34"/>
      <c r="UO243" s="34"/>
      <c r="UP243" s="34"/>
      <c r="UQ243" s="34"/>
      <c r="UR243" s="34"/>
      <c r="US243" s="34"/>
      <c r="UT243" s="34"/>
      <c r="UU243" s="34"/>
      <c r="UV243" s="34"/>
      <c r="UW243" s="34"/>
      <c r="UX243" s="34"/>
      <c r="UY243" s="34"/>
      <c r="UZ243" s="34"/>
      <c r="VA243" s="34"/>
      <c r="VB243" s="34"/>
      <c r="VC243" s="34"/>
      <c r="VD243" s="34"/>
      <c r="VE243" s="34"/>
      <c r="VF243" s="34"/>
      <c r="VG243" s="34"/>
      <c r="VH243" s="34"/>
      <c r="VI243" s="34"/>
      <c r="VJ243" s="34"/>
      <c r="VK243" s="34"/>
      <c r="VL243" s="34"/>
      <c r="VM243" s="34"/>
      <c r="VN243" s="34"/>
      <c r="VO243" s="34"/>
      <c r="VP243" s="34"/>
      <c r="VQ243" s="34"/>
      <c r="VR243" s="34"/>
      <c r="VS243" s="34"/>
      <c r="VT243" s="34"/>
      <c r="VU243" s="34"/>
      <c r="VV243" s="34"/>
      <c r="VW243" s="34"/>
      <c r="VX243" s="34"/>
      <c r="VY243" s="34"/>
      <c r="VZ243" s="34"/>
      <c r="WA243" s="34"/>
      <c r="WB243" s="34"/>
      <c r="WC243" s="34"/>
      <c r="WD243" s="34"/>
      <c r="WE243" s="34"/>
      <c r="WF243" s="34"/>
      <c r="WG243" s="34"/>
      <c r="WH243" s="34"/>
      <c r="WI243" s="34"/>
      <c r="WJ243" s="34"/>
      <c r="WK243" s="34"/>
      <c r="WL243" s="34"/>
      <c r="WM243" s="34"/>
      <c r="WN243" s="34"/>
      <c r="WO243" s="34"/>
      <c r="WP243" s="34"/>
      <c r="WQ243" s="34"/>
      <c r="WR243" s="34"/>
      <c r="WS243" s="34"/>
      <c r="WT243" s="34"/>
      <c r="WU243" s="34"/>
      <c r="WV243" s="34"/>
      <c r="WW243" s="34"/>
      <c r="WX243" s="34"/>
      <c r="WY243" s="34"/>
      <c r="WZ243" s="34"/>
      <c r="XA243" s="34"/>
      <c r="XB243" s="34"/>
      <c r="XC243" s="34"/>
      <c r="XD243" s="34"/>
      <c r="XE243" s="34"/>
      <c r="XF243" s="34"/>
      <c r="XG243" s="34"/>
      <c r="XH243" s="34"/>
      <c r="XI243" s="34"/>
      <c r="XJ243" s="34"/>
      <c r="XK243" s="34"/>
      <c r="XL243" s="34"/>
      <c r="XM243" s="34"/>
      <c r="XN243" s="34"/>
      <c r="XO243" s="34"/>
      <c r="XP243" s="34"/>
      <c r="XQ243" s="34"/>
      <c r="XR243" s="34"/>
      <c r="XS243" s="34"/>
      <c r="XT243" s="34"/>
      <c r="XU243" s="34"/>
      <c r="XV243" s="34"/>
      <c r="XW243" s="34"/>
      <c r="XX243" s="34"/>
      <c r="XY243" s="34"/>
      <c r="XZ243" s="34"/>
      <c r="YA243" s="34"/>
      <c r="YB243" s="34"/>
      <c r="YC243" s="34"/>
      <c r="YD243" s="34"/>
      <c r="YE243" s="34"/>
      <c r="YF243" s="34"/>
      <c r="YG243" s="34"/>
      <c r="YH243" s="34"/>
      <c r="YI243" s="34"/>
      <c r="YJ243" s="34"/>
      <c r="YK243" s="34"/>
      <c r="YL243" s="34"/>
      <c r="YM243" s="34"/>
      <c r="YN243" s="34"/>
      <c r="YO243" s="34"/>
      <c r="YP243" s="34"/>
      <c r="YQ243" s="34"/>
      <c r="YR243" s="34"/>
      <c r="YS243" s="34"/>
      <c r="YT243" s="34"/>
      <c r="YU243" s="34"/>
      <c r="YV243" s="34"/>
      <c r="YW243" s="34"/>
      <c r="YX243" s="34"/>
      <c r="YY243" s="34"/>
      <c r="YZ243" s="34"/>
      <c r="ZA243" s="34"/>
      <c r="ZB243" s="34"/>
      <c r="ZC243" s="34"/>
      <c r="ZD243" s="34"/>
      <c r="ZE243" s="34"/>
      <c r="ZF243" s="34"/>
      <c r="ZG243" s="34"/>
      <c r="ZH243" s="34"/>
      <c r="ZI243" s="34"/>
      <c r="ZJ243" s="34"/>
      <c r="ZK243" s="34"/>
      <c r="ZL243" s="34"/>
      <c r="ZM243" s="34"/>
      <c r="ZN243" s="34"/>
      <c r="ZO243" s="34"/>
      <c r="ZP243" s="34"/>
      <c r="ZQ243" s="34"/>
      <c r="ZR243" s="34"/>
      <c r="ZS243" s="34"/>
      <c r="ZT243" s="34"/>
      <c r="ZU243" s="34"/>
      <c r="ZV243" s="34"/>
      <c r="ZW243" s="34"/>
      <c r="ZX243" s="34"/>
      <c r="ZY243" s="34"/>
      <c r="ZZ243" s="34"/>
      <c r="AAA243" s="34"/>
      <c r="AAB243" s="34"/>
      <c r="AAC243" s="34"/>
      <c r="AAD243" s="34"/>
      <c r="AAE243" s="34"/>
      <c r="AAF243" s="34"/>
      <c r="AAG243" s="34"/>
      <c r="AAH243" s="34"/>
      <c r="AAI243" s="34"/>
      <c r="AAJ243" s="34"/>
      <c r="AAK243" s="34"/>
      <c r="AAL243" s="34"/>
      <c r="AAM243" s="34"/>
      <c r="AAN243" s="34"/>
      <c r="AAO243" s="34"/>
      <c r="AAP243" s="34"/>
      <c r="AAQ243" s="34"/>
      <c r="AAR243" s="34"/>
      <c r="AAS243" s="34"/>
      <c r="AAT243" s="34"/>
      <c r="AAU243" s="34"/>
      <c r="AAV243" s="34"/>
      <c r="AAW243" s="34"/>
      <c r="AAX243" s="34"/>
      <c r="AAY243" s="34"/>
      <c r="AAZ243" s="34"/>
      <c r="ABA243" s="34"/>
      <c r="ABB243" s="34"/>
      <c r="ABC243" s="34"/>
      <c r="ABD243" s="34"/>
      <c r="ABE243" s="34"/>
      <c r="ABF243" s="34"/>
      <c r="ABG243" s="34"/>
      <c r="ABH243" s="34"/>
      <c r="ABI243" s="34"/>
      <c r="ABJ243" s="34"/>
      <c r="ABK243" s="34"/>
      <c r="ABL243" s="34"/>
      <c r="ABM243" s="34"/>
      <c r="ABN243" s="34"/>
      <c r="ABO243" s="34"/>
      <c r="ABP243" s="34"/>
      <c r="ABQ243" s="34"/>
      <c r="ABR243" s="34"/>
      <c r="ABS243" s="34"/>
      <c r="ABT243" s="34"/>
      <c r="ABU243" s="34"/>
      <c r="ABV243" s="34"/>
      <c r="ABW243" s="34"/>
      <c r="ABX243" s="34"/>
      <c r="ABY243" s="34"/>
      <c r="ABZ243" s="34"/>
      <c r="ACA243" s="34"/>
      <c r="ACB243" s="34"/>
      <c r="ACC243" s="34"/>
      <c r="ACD243" s="34"/>
      <c r="ACE243" s="34"/>
      <c r="ACF243" s="34"/>
      <c r="ACG243" s="34"/>
      <c r="ACH243" s="34"/>
      <c r="ACI243" s="34"/>
      <c r="ACJ243" s="34"/>
      <c r="ACK243" s="34"/>
      <c r="ACL243" s="34"/>
      <c r="ACM243" s="34"/>
      <c r="ACN243" s="34"/>
      <c r="ACO243" s="34"/>
      <c r="ACP243" s="34"/>
      <c r="ACQ243" s="34"/>
      <c r="ACR243" s="34"/>
      <c r="ACS243" s="34"/>
      <c r="ACT243" s="34"/>
      <c r="ACU243" s="34"/>
      <c r="ACV243" s="34"/>
      <c r="ACW243" s="34"/>
      <c r="ACX243" s="34"/>
      <c r="ACY243" s="34"/>
      <c r="ACZ243" s="34"/>
      <c r="ADA243" s="34"/>
      <c r="ADB243" s="34"/>
      <c r="ADC243" s="34"/>
      <c r="ADD243" s="34"/>
      <c r="ADE243" s="34"/>
      <c r="ADF243" s="34"/>
      <c r="ADG243" s="34"/>
      <c r="ADH243" s="34"/>
      <c r="ADI243" s="34"/>
      <c r="ADJ243" s="34"/>
      <c r="ADK243" s="34"/>
      <c r="ADL243" s="34"/>
      <c r="ADM243" s="34"/>
      <c r="ADN243" s="34"/>
      <c r="ADO243" s="34"/>
      <c r="ADP243" s="34"/>
      <c r="ADQ243" s="34"/>
      <c r="ADR243" s="34"/>
      <c r="ADS243" s="34"/>
      <c r="ADT243" s="34"/>
      <c r="ADU243" s="34"/>
      <c r="ADV243" s="34"/>
      <c r="ADW243" s="34"/>
      <c r="ADX243" s="34"/>
      <c r="ADY243" s="34"/>
      <c r="ADZ243" s="34"/>
      <c r="AEA243" s="34"/>
      <c r="AEB243" s="34"/>
      <c r="AEC243" s="34"/>
      <c r="AED243" s="34"/>
      <c r="AEE243" s="34"/>
      <c r="AEF243" s="34"/>
      <c r="AEG243" s="34"/>
      <c r="AEH243" s="34"/>
      <c r="AEI243" s="34"/>
      <c r="AEJ243" s="34"/>
      <c r="AEK243" s="34"/>
      <c r="AEL243" s="34"/>
      <c r="AEM243" s="34"/>
      <c r="AEN243" s="34"/>
      <c r="AEO243" s="34"/>
      <c r="AEP243" s="34"/>
      <c r="AEQ243" s="34"/>
      <c r="AER243" s="34"/>
      <c r="AES243" s="34"/>
      <c r="AET243" s="34"/>
      <c r="AEU243" s="34"/>
      <c r="AEV243" s="34"/>
      <c r="AEW243" s="34"/>
      <c r="AEX243" s="34"/>
      <c r="AEY243" s="34"/>
      <c r="AEZ243" s="34"/>
      <c r="AFA243" s="34"/>
      <c r="AFB243" s="34"/>
      <c r="AFC243" s="34"/>
      <c r="AFD243" s="34"/>
      <c r="AFE243" s="34"/>
      <c r="AFF243" s="34"/>
      <c r="AFG243" s="34"/>
      <c r="AFH243" s="34"/>
      <c r="AFI243" s="34"/>
      <c r="AFJ243" s="34"/>
      <c r="AFK243" s="34"/>
      <c r="AFL243" s="34"/>
      <c r="AFM243" s="34"/>
      <c r="AFN243" s="34"/>
      <c r="AFO243" s="34"/>
      <c r="AFP243" s="34"/>
      <c r="AFQ243" s="34"/>
      <c r="AFR243" s="34"/>
      <c r="AFS243" s="34"/>
      <c r="AFT243" s="34"/>
      <c r="AFU243" s="34"/>
      <c r="AFV243" s="34"/>
      <c r="AFW243" s="34"/>
      <c r="AFX243" s="34"/>
      <c r="AFY243" s="34"/>
      <c r="AFZ243" s="34"/>
      <c r="AGA243" s="34"/>
      <c r="AGB243" s="34"/>
      <c r="AGC243" s="34"/>
      <c r="AGD243" s="34"/>
      <c r="AGE243" s="34"/>
      <c r="AGF243" s="34"/>
      <c r="AGG243" s="34"/>
      <c r="AGH243" s="34"/>
      <c r="AGI243" s="34"/>
      <c r="AGJ243" s="34"/>
      <c r="AGK243" s="34"/>
      <c r="AGL243" s="34"/>
      <c r="AGM243" s="34"/>
      <c r="AGN243" s="34"/>
      <c r="AGO243" s="34"/>
      <c r="AGP243" s="34"/>
      <c r="AGQ243" s="34"/>
      <c r="AGR243" s="34"/>
      <c r="AGS243" s="34"/>
      <c r="AGT243" s="34"/>
      <c r="AGU243" s="34"/>
      <c r="AGV243" s="34"/>
      <c r="AGW243" s="34"/>
      <c r="AGX243" s="34"/>
      <c r="AGY243" s="34"/>
      <c r="AGZ243" s="34"/>
      <c r="AHA243" s="34"/>
      <c r="AHB243" s="34"/>
      <c r="AHC243" s="34"/>
      <c r="AHD243" s="34"/>
      <c r="AHE243" s="34"/>
      <c r="AHF243" s="34"/>
      <c r="AHG243" s="34"/>
      <c r="AHH243" s="34"/>
      <c r="AHI243" s="34"/>
      <c r="AHJ243" s="34"/>
      <c r="AHK243" s="34"/>
      <c r="AHL243" s="34"/>
      <c r="AHM243" s="34"/>
      <c r="AHN243" s="34"/>
      <c r="AHO243" s="34"/>
      <c r="AHP243" s="34"/>
      <c r="AHQ243" s="34"/>
      <c r="AHR243" s="34"/>
      <c r="AHS243" s="34"/>
      <c r="AHT243" s="34"/>
      <c r="AHU243" s="34"/>
      <c r="AHV243" s="34"/>
      <c r="AHW243" s="34"/>
      <c r="AHX243" s="34"/>
      <c r="AHY243" s="34"/>
      <c r="AHZ243" s="34"/>
      <c r="AIA243" s="34"/>
      <c r="AIB243" s="34"/>
      <c r="AIC243" s="34"/>
      <c r="AID243" s="34"/>
      <c r="AIE243" s="34"/>
      <c r="AIF243" s="34"/>
      <c r="AIG243" s="34"/>
      <c r="AIH243" s="34"/>
      <c r="AII243" s="34"/>
      <c r="AIJ243" s="34"/>
      <c r="AIK243" s="34"/>
      <c r="AIL243" s="34"/>
      <c r="AIM243" s="34"/>
      <c r="AIN243" s="34"/>
      <c r="AIO243" s="34"/>
      <c r="AIP243" s="34"/>
      <c r="AIQ243" s="34"/>
      <c r="AIR243" s="34"/>
      <c r="AIS243" s="34"/>
      <c r="AIT243" s="34"/>
      <c r="AIU243" s="34"/>
      <c r="AIV243" s="34"/>
      <c r="AIW243" s="34"/>
      <c r="AIX243" s="34"/>
      <c r="AIY243" s="34"/>
      <c r="AIZ243" s="34"/>
      <c r="AJA243" s="34"/>
      <c r="AJB243" s="34"/>
      <c r="AJC243" s="34"/>
      <c r="AJD243" s="34"/>
      <c r="AJE243" s="34"/>
      <c r="AJF243" s="34"/>
      <c r="AJG243" s="34"/>
      <c r="AJH243" s="34"/>
      <c r="AJI243" s="34"/>
      <c r="AJJ243" s="34"/>
      <c r="AJK243" s="34"/>
      <c r="AJL243" s="34"/>
      <c r="AJM243" s="34"/>
      <c r="AJN243" s="34"/>
      <c r="AJO243" s="34"/>
      <c r="AJP243" s="34"/>
      <c r="AJQ243" s="34"/>
      <c r="AJR243" s="34"/>
      <c r="AJS243" s="34"/>
      <c r="AJT243" s="34"/>
      <c r="AJU243" s="34"/>
      <c r="AJV243" s="34"/>
      <c r="AJW243" s="34"/>
      <c r="AJX243" s="34"/>
      <c r="AJY243" s="34"/>
      <c r="AJZ243" s="34"/>
      <c r="AKA243" s="34"/>
      <c r="AKB243" s="34"/>
      <c r="AKC243" s="34"/>
      <c r="AKD243" s="34"/>
      <c r="AKE243" s="34"/>
      <c r="AKF243" s="34"/>
      <c r="AKG243" s="34"/>
      <c r="AKH243" s="34"/>
      <c r="AKI243" s="34"/>
      <c r="AKJ243" s="34"/>
      <c r="AKK243" s="34"/>
      <c r="AKL243" s="34"/>
      <c r="AKM243" s="34"/>
      <c r="AKN243" s="34"/>
      <c r="AKO243" s="34"/>
      <c r="AKP243" s="34"/>
      <c r="AKQ243" s="34"/>
      <c r="AKR243" s="34"/>
      <c r="AKS243" s="34"/>
      <c r="AKT243" s="34"/>
      <c r="AKU243" s="34"/>
      <c r="AKV243" s="34"/>
      <c r="AKW243" s="34"/>
      <c r="AKX243" s="34"/>
      <c r="AKY243" s="34"/>
      <c r="AKZ243" s="34"/>
      <c r="ALA243" s="34"/>
      <c r="ALB243" s="34"/>
      <c r="ALC243" s="34"/>
      <c r="ALD243" s="34"/>
      <c r="ALE243" s="34"/>
      <c r="ALF243" s="34"/>
      <c r="ALG243" s="34"/>
      <c r="ALH243" s="34"/>
      <c r="ALI243" s="34"/>
      <c r="ALJ243" s="34"/>
      <c r="ALK243" s="34"/>
      <c r="ALL243" s="34"/>
      <c r="ALM243" s="34"/>
      <c r="ALN243" s="34"/>
      <c r="ALO243" s="34"/>
      <c r="ALP243" s="34"/>
      <c r="ALQ243" s="34"/>
      <c r="ALR243" s="34"/>
      <c r="ALS243" s="34"/>
      <c r="ALT243" s="34"/>
      <c r="ALU243" s="34"/>
      <c r="ALV243" s="34"/>
      <c r="ALW243" s="34"/>
      <c r="ALX243" s="34"/>
      <c r="ALY243" s="34"/>
      <c r="ALZ243" s="34"/>
      <c r="AMA243" s="34"/>
      <c r="AMB243" s="34"/>
      <c r="AMC243" s="34"/>
      <c r="AMD243" s="34"/>
      <c r="AME243" s="34"/>
      <c r="AMF243" s="34"/>
      <c r="AMG243" s="34"/>
      <c r="AMH243" s="34"/>
      <c r="AMI243" s="34"/>
      <c r="AMJ243" s="34"/>
      <c r="AMK243" s="34"/>
    </row>
    <row r="244" spans="1:1025" x14ac:dyDescent="0.25">
      <c r="A244" s="34"/>
      <c r="B244" s="16"/>
      <c r="C244" s="19"/>
      <c r="D244" s="19"/>
      <c r="E244" s="21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L244" s="34"/>
      <c r="BM244" s="34"/>
      <c r="BN244" s="34"/>
      <c r="BO244" s="34"/>
      <c r="BP244" s="34"/>
      <c r="BQ244" s="34"/>
      <c r="BR244" s="34"/>
      <c r="BS244" s="34"/>
      <c r="BT244" s="34"/>
      <c r="BU244" s="34"/>
      <c r="BV244" s="34"/>
      <c r="BW244" s="34"/>
      <c r="BX244" s="34"/>
      <c r="BY244" s="34"/>
      <c r="BZ244" s="34"/>
      <c r="CA244" s="34"/>
      <c r="CB244" s="34"/>
      <c r="CC244" s="34"/>
      <c r="CD244" s="34"/>
      <c r="CE244" s="34"/>
      <c r="CF244" s="34"/>
      <c r="CG244" s="34"/>
      <c r="CH244" s="34"/>
      <c r="CI244" s="34"/>
      <c r="CJ244" s="34"/>
      <c r="CK244" s="34"/>
      <c r="CL244" s="34"/>
      <c r="CM244" s="34"/>
      <c r="CN244" s="34"/>
      <c r="CO244" s="34"/>
      <c r="CP244" s="34"/>
      <c r="CQ244" s="34"/>
      <c r="CR244" s="34"/>
      <c r="CS244" s="34"/>
      <c r="CT244" s="34"/>
      <c r="CU244" s="34"/>
      <c r="CV244" s="34"/>
      <c r="CW244" s="34"/>
      <c r="CX244" s="34"/>
      <c r="CY244" s="34"/>
      <c r="CZ244" s="34"/>
      <c r="DA244" s="34"/>
      <c r="DB244" s="34"/>
      <c r="DC244" s="34"/>
      <c r="DD244" s="34"/>
      <c r="DE244" s="34"/>
      <c r="DF244" s="34"/>
      <c r="DG244" s="34"/>
      <c r="DH244" s="34"/>
      <c r="DI244" s="34"/>
      <c r="DJ244" s="34"/>
      <c r="DK244" s="34"/>
      <c r="DL244" s="34"/>
      <c r="DM244" s="34"/>
      <c r="DN244" s="34"/>
      <c r="DO244" s="34"/>
      <c r="DP244" s="34"/>
      <c r="DQ244" s="34"/>
      <c r="DR244" s="34"/>
      <c r="DS244" s="34"/>
      <c r="DT244" s="34"/>
      <c r="DU244" s="34"/>
      <c r="DV244" s="34"/>
      <c r="DW244" s="34"/>
      <c r="DX244" s="34"/>
      <c r="DY244" s="34"/>
      <c r="DZ244" s="34"/>
      <c r="EA244" s="34"/>
      <c r="EB244" s="34"/>
      <c r="EC244" s="34"/>
      <c r="ED244" s="34"/>
      <c r="EE244" s="34"/>
      <c r="EF244" s="34"/>
      <c r="EG244" s="34"/>
      <c r="EH244" s="34"/>
      <c r="EI244" s="34"/>
      <c r="EJ244" s="34"/>
      <c r="EK244" s="34"/>
      <c r="EL244" s="34"/>
      <c r="EM244" s="34"/>
      <c r="EN244" s="34"/>
      <c r="EO244" s="34"/>
      <c r="EP244" s="34"/>
      <c r="EQ244" s="34"/>
      <c r="ER244" s="34"/>
      <c r="ES244" s="34"/>
      <c r="ET244" s="34"/>
      <c r="EU244" s="34"/>
      <c r="EV244" s="34"/>
      <c r="EW244" s="34"/>
      <c r="EX244" s="34"/>
      <c r="EY244" s="34"/>
      <c r="EZ244" s="34"/>
      <c r="FA244" s="34"/>
      <c r="FB244" s="34"/>
      <c r="FC244" s="34"/>
      <c r="FD244" s="34"/>
      <c r="FE244" s="34"/>
      <c r="FF244" s="34"/>
      <c r="FG244" s="34"/>
      <c r="FH244" s="34"/>
      <c r="FI244" s="34"/>
      <c r="FJ244" s="34"/>
      <c r="FK244" s="34"/>
      <c r="FL244" s="34"/>
      <c r="FM244" s="34"/>
      <c r="FN244" s="34"/>
      <c r="FO244" s="34"/>
      <c r="FP244" s="34"/>
      <c r="FQ244" s="34"/>
      <c r="FR244" s="34"/>
      <c r="FS244" s="34"/>
      <c r="FT244" s="34"/>
      <c r="FU244" s="34"/>
      <c r="FV244" s="34"/>
      <c r="FW244" s="34"/>
      <c r="FX244" s="34"/>
      <c r="FY244" s="34"/>
      <c r="FZ244" s="34"/>
      <c r="GA244" s="34"/>
      <c r="GB244" s="34"/>
      <c r="GC244" s="34"/>
      <c r="GD244" s="34"/>
      <c r="GE244" s="34"/>
      <c r="GF244" s="34"/>
      <c r="GG244" s="34"/>
      <c r="GH244" s="34"/>
      <c r="GI244" s="34"/>
      <c r="GJ244" s="34"/>
      <c r="GK244" s="34"/>
      <c r="GL244" s="34"/>
      <c r="GM244" s="34"/>
      <c r="GN244" s="34"/>
      <c r="GO244" s="34"/>
      <c r="GP244" s="34"/>
      <c r="GQ244" s="34"/>
      <c r="GR244" s="34"/>
      <c r="GS244" s="34"/>
      <c r="GT244" s="34"/>
      <c r="GU244" s="34"/>
      <c r="GV244" s="34"/>
      <c r="GW244" s="34"/>
      <c r="GX244" s="34"/>
      <c r="GY244" s="34"/>
      <c r="GZ244" s="34"/>
      <c r="HA244" s="34"/>
      <c r="HB244" s="34"/>
      <c r="HC244" s="34"/>
      <c r="HD244" s="34"/>
      <c r="HE244" s="34"/>
      <c r="HF244" s="34"/>
      <c r="HG244" s="34"/>
      <c r="HH244" s="34"/>
      <c r="HI244" s="34"/>
      <c r="HJ244" s="34"/>
      <c r="HK244" s="34"/>
      <c r="HL244" s="34"/>
      <c r="HM244" s="34"/>
      <c r="HN244" s="34"/>
      <c r="HO244" s="34"/>
      <c r="HP244" s="34"/>
      <c r="HQ244" s="34"/>
      <c r="HR244" s="34"/>
      <c r="HS244" s="34"/>
      <c r="HT244" s="34"/>
      <c r="HU244" s="34"/>
      <c r="HV244" s="34"/>
      <c r="HW244" s="34"/>
      <c r="HX244" s="34"/>
      <c r="HY244" s="34"/>
      <c r="HZ244" s="34"/>
      <c r="IA244" s="34"/>
      <c r="IB244" s="34"/>
      <c r="IC244" s="34"/>
      <c r="ID244" s="34"/>
      <c r="IE244" s="34"/>
      <c r="IF244" s="34"/>
      <c r="IG244" s="34"/>
      <c r="IH244" s="34"/>
      <c r="II244" s="34"/>
      <c r="IJ244" s="34"/>
      <c r="IK244" s="34"/>
      <c r="IL244" s="34"/>
      <c r="IM244" s="34"/>
      <c r="IN244" s="34"/>
      <c r="IO244" s="34"/>
      <c r="IP244" s="34"/>
      <c r="IQ244" s="34"/>
      <c r="IR244" s="34"/>
      <c r="IS244" s="34"/>
      <c r="IT244" s="34"/>
      <c r="IU244" s="34"/>
      <c r="IV244" s="34"/>
      <c r="IW244" s="34"/>
      <c r="IX244" s="34"/>
      <c r="IY244" s="34"/>
      <c r="IZ244" s="34"/>
      <c r="JA244" s="34"/>
      <c r="JB244" s="34"/>
      <c r="JC244" s="34"/>
      <c r="JD244" s="34"/>
      <c r="JE244" s="34"/>
      <c r="JF244" s="34"/>
      <c r="JG244" s="34"/>
      <c r="JH244" s="34"/>
      <c r="JI244" s="34"/>
      <c r="JJ244" s="34"/>
      <c r="JK244" s="34"/>
      <c r="JL244" s="34"/>
      <c r="JM244" s="34"/>
      <c r="JN244" s="34"/>
      <c r="JO244" s="34"/>
      <c r="JP244" s="34"/>
      <c r="JQ244" s="34"/>
      <c r="JR244" s="34"/>
      <c r="JS244" s="34"/>
      <c r="JT244" s="34"/>
      <c r="JU244" s="34"/>
      <c r="JV244" s="34"/>
      <c r="JW244" s="34"/>
      <c r="JX244" s="34"/>
      <c r="JY244" s="34"/>
      <c r="JZ244" s="34"/>
      <c r="KA244" s="34"/>
      <c r="KB244" s="34"/>
      <c r="KC244" s="34"/>
      <c r="KD244" s="34"/>
      <c r="KE244" s="34"/>
      <c r="KF244" s="34"/>
      <c r="KG244" s="34"/>
      <c r="KH244" s="34"/>
      <c r="KI244" s="34"/>
      <c r="KJ244" s="34"/>
      <c r="KK244" s="34"/>
      <c r="KL244" s="34"/>
      <c r="KM244" s="34"/>
      <c r="KN244" s="34"/>
      <c r="KO244" s="34"/>
      <c r="KP244" s="34"/>
      <c r="KQ244" s="34"/>
      <c r="KR244" s="34"/>
      <c r="KS244" s="34"/>
      <c r="KT244" s="34"/>
      <c r="KU244" s="34"/>
      <c r="KV244" s="34"/>
      <c r="KW244" s="34"/>
      <c r="KX244" s="34"/>
      <c r="KY244" s="34"/>
      <c r="KZ244" s="34"/>
      <c r="LA244" s="34"/>
      <c r="LB244" s="34"/>
      <c r="LC244" s="34"/>
      <c r="LD244" s="34"/>
      <c r="LE244" s="34"/>
      <c r="LF244" s="34"/>
      <c r="LG244" s="34"/>
      <c r="LH244" s="34"/>
      <c r="LI244" s="34"/>
      <c r="LJ244" s="34"/>
      <c r="LK244" s="34"/>
      <c r="LL244" s="34"/>
      <c r="LM244" s="34"/>
      <c r="LN244" s="34"/>
      <c r="LO244" s="34"/>
      <c r="LP244" s="34"/>
      <c r="LQ244" s="34"/>
      <c r="LR244" s="34"/>
      <c r="LS244" s="34"/>
      <c r="LT244" s="34"/>
      <c r="LU244" s="34"/>
      <c r="LV244" s="34"/>
      <c r="LW244" s="34"/>
      <c r="LX244" s="34"/>
      <c r="LY244" s="34"/>
      <c r="LZ244" s="34"/>
      <c r="MA244" s="34"/>
      <c r="MB244" s="34"/>
      <c r="MC244" s="34"/>
      <c r="MD244" s="34"/>
      <c r="ME244" s="34"/>
      <c r="MF244" s="34"/>
      <c r="MG244" s="34"/>
      <c r="MH244" s="34"/>
      <c r="MI244" s="34"/>
      <c r="MJ244" s="34"/>
      <c r="MK244" s="34"/>
      <c r="ML244" s="34"/>
      <c r="MM244" s="34"/>
      <c r="MN244" s="34"/>
      <c r="MO244" s="34"/>
      <c r="MP244" s="34"/>
      <c r="MQ244" s="34"/>
      <c r="MR244" s="34"/>
      <c r="MS244" s="34"/>
      <c r="MT244" s="34"/>
      <c r="MU244" s="34"/>
      <c r="MV244" s="34"/>
      <c r="MW244" s="34"/>
      <c r="MX244" s="34"/>
      <c r="MY244" s="34"/>
      <c r="MZ244" s="34"/>
      <c r="NA244" s="34"/>
      <c r="NB244" s="34"/>
      <c r="NC244" s="34"/>
      <c r="ND244" s="34"/>
      <c r="NE244" s="34"/>
      <c r="NF244" s="34"/>
      <c r="NG244" s="34"/>
      <c r="NH244" s="34"/>
      <c r="NI244" s="34"/>
      <c r="NJ244" s="34"/>
      <c r="NK244" s="34"/>
      <c r="NL244" s="34"/>
      <c r="NM244" s="34"/>
      <c r="NN244" s="34"/>
      <c r="NO244" s="34"/>
      <c r="NP244" s="34"/>
      <c r="NQ244" s="34"/>
      <c r="NR244" s="34"/>
      <c r="NS244" s="34"/>
      <c r="NT244" s="34"/>
      <c r="NU244" s="34"/>
      <c r="NV244" s="34"/>
      <c r="NW244" s="34"/>
      <c r="NX244" s="34"/>
      <c r="NY244" s="34"/>
      <c r="NZ244" s="34"/>
      <c r="OA244" s="34"/>
      <c r="OB244" s="34"/>
      <c r="OC244" s="34"/>
      <c r="OD244" s="34"/>
      <c r="OE244" s="34"/>
      <c r="OF244" s="34"/>
      <c r="OG244" s="34"/>
      <c r="OH244" s="34"/>
      <c r="OI244" s="34"/>
      <c r="OJ244" s="34"/>
      <c r="OK244" s="34"/>
      <c r="OL244" s="34"/>
      <c r="OM244" s="34"/>
      <c r="ON244" s="34"/>
      <c r="OO244" s="34"/>
      <c r="OP244" s="34"/>
      <c r="OQ244" s="34"/>
      <c r="OR244" s="34"/>
      <c r="OS244" s="34"/>
      <c r="OT244" s="34"/>
      <c r="OU244" s="34"/>
      <c r="OV244" s="34"/>
      <c r="OW244" s="34"/>
      <c r="OX244" s="34"/>
      <c r="OY244" s="34"/>
      <c r="OZ244" s="34"/>
      <c r="PA244" s="34"/>
      <c r="PB244" s="34"/>
      <c r="PC244" s="34"/>
      <c r="PD244" s="34"/>
      <c r="PE244" s="34"/>
      <c r="PF244" s="34"/>
      <c r="PG244" s="34"/>
      <c r="PH244" s="34"/>
      <c r="PI244" s="34"/>
      <c r="PJ244" s="34"/>
      <c r="PK244" s="34"/>
      <c r="PL244" s="34"/>
      <c r="PM244" s="34"/>
      <c r="PN244" s="34"/>
      <c r="PO244" s="34"/>
      <c r="PP244" s="34"/>
      <c r="PQ244" s="34"/>
      <c r="PR244" s="34"/>
      <c r="PS244" s="34"/>
      <c r="PT244" s="34"/>
      <c r="PU244" s="34"/>
      <c r="PV244" s="34"/>
      <c r="PW244" s="34"/>
      <c r="PX244" s="34"/>
      <c r="PY244" s="34"/>
      <c r="PZ244" s="34"/>
      <c r="QA244" s="34"/>
      <c r="QB244" s="34"/>
      <c r="QC244" s="34"/>
      <c r="QD244" s="34"/>
      <c r="QE244" s="34"/>
      <c r="QF244" s="34"/>
      <c r="QG244" s="34"/>
      <c r="QH244" s="34"/>
      <c r="QI244" s="34"/>
      <c r="QJ244" s="34"/>
      <c r="QK244" s="34"/>
      <c r="QL244" s="34"/>
      <c r="QM244" s="34"/>
      <c r="QN244" s="34"/>
      <c r="QO244" s="34"/>
      <c r="QP244" s="34"/>
      <c r="QQ244" s="34"/>
      <c r="QR244" s="34"/>
      <c r="QS244" s="34"/>
      <c r="QT244" s="34"/>
      <c r="QU244" s="34"/>
      <c r="QV244" s="34"/>
      <c r="QW244" s="34"/>
      <c r="QX244" s="34"/>
      <c r="QY244" s="34"/>
      <c r="QZ244" s="34"/>
      <c r="RA244" s="34"/>
      <c r="RB244" s="34"/>
      <c r="RC244" s="34"/>
      <c r="RD244" s="34"/>
      <c r="RE244" s="34"/>
      <c r="RF244" s="34"/>
      <c r="RG244" s="34"/>
      <c r="RH244" s="34"/>
      <c r="RI244" s="34"/>
      <c r="RJ244" s="34"/>
      <c r="RK244" s="34"/>
      <c r="RL244" s="34"/>
      <c r="RM244" s="34"/>
      <c r="RN244" s="34"/>
      <c r="RO244" s="34"/>
      <c r="RP244" s="34"/>
      <c r="RQ244" s="34"/>
      <c r="RR244" s="34"/>
      <c r="RS244" s="34"/>
      <c r="RT244" s="34"/>
      <c r="RU244" s="34"/>
      <c r="RV244" s="34"/>
      <c r="RW244" s="34"/>
      <c r="RX244" s="34"/>
      <c r="RY244" s="34"/>
      <c r="RZ244" s="34"/>
      <c r="SA244" s="34"/>
      <c r="SB244" s="34"/>
      <c r="SC244" s="34"/>
      <c r="SD244" s="34"/>
      <c r="SE244" s="34"/>
      <c r="SF244" s="34"/>
      <c r="SG244" s="34"/>
      <c r="SH244" s="34"/>
      <c r="SI244" s="34"/>
      <c r="SJ244" s="34"/>
      <c r="SK244" s="34"/>
      <c r="SL244" s="34"/>
      <c r="SM244" s="34"/>
      <c r="SN244" s="34"/>
      <c r="SO244" s="34"/>
      <c r="SP244" s="34"/>
      <c r="SQ244" s="34"/>
      <c r="SR244" s="34"/>
      <c r="SS244" s="34"/>
      <c r="ST244" s="34"/>
      <c r="SU244" s="34"/>
      <c r="SV244" s="34"/>
      <c r="SW244" s="34"/>
      <c r="SX244" s="34"/>
      <c r="SY244" s="34"/>
      <c r="SZ244" s="34"/>
      <c r="TA244" s="34"/>
      <c r="TB244" s="34"/>
      <c r="TC244" s="34"/>
      <c r="TD244" s="34"/>
      <c r="TE244" s="34"/>
      <c r="TF244" s="34"/>
      <c r="TG244" s="34"/>
      <c r="TH244" s="34"/>
      <c r="TI244" s="34"/>
      <c r="TJ244" s="34"/>
      <c r="TK244" s="34"/>
      <c r="TL244" s="34"/>
      <c r="TM244" s="34"/>
      <c r="TN244" s="34"/>
      <c r="TO244" s="34"/>
      <c r="TP244" s="34"/>
      <c r="TQ244" s="34"/>
      <c r="TR244" s="34"/>
      <c r="TS244" s="34"/>
      <c r="TT244" s="34"/>
      <c r="TU244" s="34"/>
      <c r="TV244" s="34"/>
      <c r="TW244" s="34"/>
      <c r="TX244" s="34"/>
      <c r="TY244" s="34"/>
      <c r="TZ244" s="34"/>
      <c r="UA244" s="34"/>
      <c r="UB244" s="34"/>
      <c r="UC244" s="34"/>
      <c r="UD244" s="34"/>
      <c r="UE244" s="34"/>
      <c r="UF244" s="34"/>
      <c r="UG244" s="34"/>
      <c r="UH244" s="34"/>
      <c r="UI244" s="34"/>
      <c r="UJ244" s="34"/>
      <c r="UK244" s="34"/>
      <c r="UL244" s="34"/>
      <c r="UM244" s="34"/>
      <c r="UN244" s="34"/>
      <c r="UO244" s="34"/>
      <c r="UP244" s="34"/>
      <c r="UQ244" s="34"/>
      <c r="UR244" s="34"/>
      <c r="US244" s="34"/>
      <c r="UT244" s="34"/>
      <c r="UU244" s="34"/>
      <c r="UV244" s="34"/>
      <c r="UW244" s="34"/>
      <c r="UX244" s="34"/>
      <c r="UY244" s="34"/>
      <c r="UZ244" s="34"/>
      <c r="VA244" s="34"/>
      <c r="VB244" s="34"/>
      <c r="VC244" s="34"/>
      <c r="VD244" s="34"/>
      <c r="VE244" s="34"/>
      <c r="VF244" s="34"/>
      <c r="VG244" s="34"/>
      <c r="VH244" s="34"/>
      <c r="VI244" s="34"/>
      <c r="VJ244" s="34"/>
      <c r="VK244" s="34"/>
      <c r="VL244" s="34"/>
      <c r="VM244" s="34"/>
      <c r="VN244" s="34"/>
      <c r="VO244" s="34"/>
      <c r="VP244" s="34"/>
      <c r="VQ244" s="34"/>
      <c r="VR244" s="34"/>
      <c r="VS244" s="34"/>
      <c r="VT244" s="34"/>
      <c r="VU244" s="34"/>
      <c r="VV244" s="34"/>
      <c r="VW244" s="34"/>
      <c r="VX244" s="34"/>
      <c r="VY244" s="34"/>
      <c r="VZ244" s="34"/>
      <c r="WA244" s="34"/>
      <c r="WB244" s="34"/>
      <c r="WC244" s="34"/>
      <c r="WD244" s="34"/>
      <c r="WE244" s="34"/>
      <c r="WF244" s="34"/>
      <c r="WG244" s="34"/>
      <c r="WH244" s="34"/>
      <c r="WI244" s="34"/>
      <c r="WJ244" s="34"/>
      <c r="WK244" s="34"/>
      <c r="WL244" s="34"/>
      <c r="WM244" s="34"/>
      <c r="WN244" s="34"/>
      <c r="WO244" s="34"/>
      <c r="WP244" s="34"/>
      <c r="WQ244" s="34"/>
      <c r="WR244" s="34"/>
      <c r="WS244" s="34"/>
      <c r="WT244" s="34"/>
      <c r="WU244" s="34"/>
      <c r="WV244" s="34"/>
      <c r="WW244" s="34"/>
      <c r="WX244" s="34"/>
      <c r="WY244" s="34"/>
      <c r="WZ244" s="34"/>
      <c r="XA244" s="34"/>
      <c r="XB244" s="34"/>
      <c r="XC244" s="34"/>
      <c r="XD244" s="34"/>
      <c r="XE244" s="34"/>
      <c r="XF244" s="34"/>
      <c r="XG244" s="34"/>
      <c r="XH244" s="34"/>
      <c r="XI244" s="34"/>
      <c r="XJ244" s="34"/>
      <c r="XK244" s="34"/>
      <c r="XL244" s="34"/>
      <c r="XM244" s="34"/>
      <c r="XN244" s="34"/>
      <c r="XO244" s="34"/>
      <c r="XP244" s="34"/>
      <c r="XQ244" s="34"/>
      <c r="XR244" s="34"/>
      <c r="XS244" s="34"/>
      <c r="XT244" s="34"/>
      <c r="XU244" s="34"/>
      <c r="XV244" s="34"/>
      <c r="XW244" s="34"/>
      <c r="XX244" s="34"/>
      <c r="XY244" s="34"/>
      <c r="XZ244" s="34"/>
      <c r="YA244" s="34"/>
      <c r="YB244" s="34"/>
      <c r="YC244" s="34"/>
      <c r="YD244" s="34"/>
      <c r="YE244" s="34"/>
      <c r="YF244" s="34"/>
      <c r="YG244" s="34"/>
      <c r="YH244" s="34"/>
      <c r="YI244" s="34"/>
      <c r="YJ244" s="34"/>
      <c r="YK244" s="34"/>
      <c r="YL244" s="34"/>
      <c r="YM244" s="34"/>
      <c r="YN244" s="34"/>
      <c r="YO244" s="34"/>
      <c r="YP244" s="34"/>
      <c r="YQ244" s="34"/>
      <c r="YR244" s="34"/>
      <c r="YS244" s="34"/>
      <c r="YT244" s="34"/>
      <c r="YU244" s="34"/>
      <c r="YV244" s="34"/>
      <c r="YW244" s="34"/>
      <c r="YX244" s="34"/>
      <c r="YY244" s="34"/>
      <c r="YZ244" s="34"/>
      <c r="ZA244" s="34"/>
      <c r="ZB244" s="34"/>
      <c r="ZC244" s="34"/>
      <c r="ZD244" s="34"/>
      <c r="ZE244" s="34"/>
      <c r="ZF244" s="34"/>
      <c r="ZG244" s="34"/>
      <c r="ZH244" s="34"/>
      <c r="ZI244" s="34"/>
      <c r="ZJ244" s="34"/>
      <c r="ZK244" s="34"/>
      <c r="ZL244" s="34"/>
      <c r="ZM244" s="34"/>
      <c r="ZN244" s="34"/>
      <c r="ZO244" s="34"/>
      <c r="ZP244" s="34"/>
      <c r="ZQ244" s="34"/>
      <c r="ZR244" s="34"/>
      <c r="ZS244" s="34"/>
      <c r="ZT244" s="34"/>
      <c r="ZU244" s="34"/>
      <c r="ZV244" s="34"/>
      <c r="ZW244" s="34"/>
      <c r="ZX244" s="34"/>
      <c r="ZY244" s="34"/>
      <c r="ZZ244" s="34"/>
      <c r="AAA244" s="34"/>
      <c r="AAB244" s="34"/>
      <c r="AAC244" s="34"/>
      <c r="AAD244" s="34"/>
      <c r="AAE244" s="34"/>
      <c r="AAF244" s="34"/>
      <c r="AAG244" s="34"/>
      <c r="AAH244" s="34"/>
      <c r="AAI244" s="34"/>
      <c r="AAJ244" s="34"/>
      <c r="AAK244" s="34"/>
      <c r="AAL244" s="34"/>
      <c r="AAM244" s="34"/>
      <c r="AAN244" s="34"/>
      <c r="AAO244" s="34"/>
      <c r="AAP244" s="34"/>
      <c r="AAQ244" s="34"/>
      <c r="AAR244" s="34"/>
      <c r="AAS244" s="34"/>
      <c r="AAT244" s="34"/>
      <c r="AAU244" s="34"/>
      <c r="AAV244" s="34"/>
      <c r="AAW244" s="34"/>
      <c r="AAX244" s="34"/>
      <c r="AAY244" s="34"/>
      <c r="AAZ244" s="34"/>
      <c r="ABA244" s="34"/>
      <c r="ABB244" s="34"/>
      <c r="ABC244" s="34"/>
      <c r="ABD244" s="34"/>
      <c r="ABE244" s="34"/>
      <c r="ABF244" s="34"/>
      <c r="ABG244" s="34"/>
      <c r="ABH244" s="34"/>
      <c r="ABI244" s="34"/>
      <c r="ABJ244" s="34"/>
      <c r="ABK244" s="34"/>
      <c r="ABL244" s="34"/>
      <c r="ABM244" s="34"/>
      <c r="ABN244" s="34"/>
      <c r="ABO244" s="34"/>
      <c r="ABP244" s="34"/>
      <c r="ABQ244" s="34"/>
      <c r="ABR244" s="34"/>
      <c r="ABS244" s="34"/>
      <c r="ABT244" s="34"/>
      <c r="ABU244" s="34"/>
      <c r="ABV244" s="34"/>
      <c r="ABW244" s="34"/>
      <c r="ABX244" s="34"/>
      <c r="ABY244" s="34"/>
      <c r="ABZ244" s="34"/>
      <c r="ACA244" s="34"/>
      <c r="ACB244" s="34"/>
      <c r="ACC244" s="34"/>
      <c r="ACD244" s="34"/>
      <c r="ACE244" s="34"/>
      <c r="ACF244" s="34"/>
      <c r="ACG244" s="34"/>
      <c r="ACH244" s="34"/>
      <c r="ACI244" s="34"/>
      <c r="ACJ244" s="34"/>
      <c r="ACK244" s="34"/>
      <c r="ACL244" s="34"/>
      <c r="ACM244" s="34"/>
      <c r="ACN244" s="34"/>
      <c r="ACO244" s="34"/>
      <c r="ACP244" s="34"/>
      <c r="ACQ244" s="34"/>
      <c r="ACR244" s="34"/>
      <c r="ACS244" s="34"/>
      <c r="ACT244" s="34"/>
      <c r="ACU244" s="34"/>
      <c r="ACV244" s="34"/>
      <c r="ACW244" s="34"/>
      <c r="ACX244" s="34"/>
      <c r="ACY244" s="34"/>
      <c r="ACZ244" s="34"/>
      <c r="ADA244" s="34"/>
      <c r="ADB244" s="34"/>
      <c r="ADC244" s="34"/>
      <c r="ADD244" s="34"/>
      <c r="ADE244" s="34"/>
      <c r="ADF244" s="34"/>
      <c r="ADG244" s="34"/>
      <c r="ADH244" s="34"/>
      <c r="ADI244" s="34"/>
      <c r="ADJ244" s="34"/>
      <c r="ADK244" s="34"/>
      <c r="ADL244" s="34"/>
      <c r="ADM244" s="34"/>
      <c r="ADN244" s="34"/>
      <c r="ADO244" s="34"/>
      <c r="ADP244" s="34"/>
      <c r="ADQ244" s="34"/>
      <c r="ADR244" s="34"/>
      <c r="ADS244" s="34"/>
      <c r="ADT244" s="34"/>
      <c r="ADU244" s="34"/>
      <c r="ADV244" s="34"/>
      <c r="ADW244" s="34"/>
      <c r="ADX244" s="34"/>
      <c r="ADY244" s="34"/>
      <c r="ADZ244" s="34"/>
      <c r="AEA244" s="34"/>
      <c r="AEB244" s="34"/>
      <c r="AEC244" s="34"/>
      <c r="AED244" s="34"/>
      <c r="AEE244" s="34"/>
      <c r="AEF244" s="34"/>
      <c r="AEG244" s="34"/>
      <c r="AEH244" s="34"/>
      <c r="AEI244" s="34"/>
      <c r="AEJ244" s="34"/>
      <c r="AEK244" s="34"/>
      <c r="AEL244" s="34"/>
      <c r="AEM244" s="34"/>
      <c r="AEN244" s="34"/>
      <c r="AEO244" s="34"/>
      <c r="AEP244" s="34"/>
      <c r="AEQ244" s="34"/>
      <c r="AER244" s="34"/>
      <c r="AES244" s="34"/>
      <c r="AET244" s="34"/>
      <c r="AEU244" s="34"/>
      <c r="AEV244" s="34"/>
      <c r="AEW244" s="34"/>
      <c r="AEX244" s="34"/>
      <c r="AEY244" s="34"/>
      <c r="AEZ244" s="34"/>
      <c r="AFA244" s="34"/>
      <c r="AFB244" s="34"/>
      <c r="AFC244" s="34"/>
      <c r="AFD244" s="34"/>
      <c r="AFE244" s="34"/>
      <c r="AFF244" s="34"/>
      <c r="AFG244" s="34"/>
      <c r="AFH244" s="34"/>
      <c r="AFI244" s="34"/>
      <c r="AFJ244" s="34"/>
      <c r="AFK244" s="34"/>
      <c r="AFL244" s="34"/>
      <c r="AFM244" s="34"/>
      <c r="AFN244" s="34"/>
      <c r="AFO244" s="34"/>
      <c r="AFP244" s="34"/>
      <c r="AFQ244" s="34"/>
      <c r="AFR244" s="34"/>
      <c r="AFS244" s="34"/>
      <c r="AFT244" s="34"/>
      <c r="AFU244" s="34"/>
      <c r="AFV244" s="34"/>
      <c r="AFW244" s="34"/>
      <c r="AFX244" s="34"/>
      <c r="AFY244" s="34"/>
      <c r="AFZ244" s="34"/>
      <c r="AGA244" s="34"/>
      <c r="AGB244" s="34"/>
      <c r="AGC244" s="34"/>
      <c r="AGD244" s="34"/>
      <c r="AGE244" s="34"/>
      <c r="AGF244" s="34"/>
      <c r="AGG244" s="34"/>
      <c r="AGH244" s="34"/>
      <c r="AGI244" s="34"/>
      <c r="AGJ244" s="34"/>
      <c r="AGK244" s="34"/>
      <c r="AGL244" s="34"/>
      <c r="AGM244" s="34"/>
      <c r="AGN244" s="34"/>
      <c r="AGO244" s="34"/>
      <c r="AGP244" s="34"/>
      <c r="AGQ244" s="34"/>
      <c r="AGR244" s="34"/>
      <c r="AGS244" s="34"/>
      <c r="AGT244" s="34"/>
      <c r="AGU244" s="34"/>
      <c r="AGV244" s="34"/>
      <c r="AGW244" s="34"/>
      <c r="AGX244" s="34"/>
      <c r="AGY244" s="34"/>
      <c r="AGZ244" s="34"/>
      <c r="AHA244" s="34"/>
      <c r="AHB244" s="34"/>
      <c r="AHC244" s="34"/>
      <c r="AHD244" s="34"/>
      <c r="AHE244" s="34"/>
      <c r="AHF244" s="34"/>
      <c r="AHG244" s="34"/>
      <c r="AHH244" s="34"/>
      <c r="AHI244" s="34"/>
      <c r="AHJ244" s="34"/>
      <c r="AHK244" s="34"/>
      <c r="AHL244" s="34"/>
      <c r="AHM244" s="34"/>
      <c r="AHN244" s="34"/>
      <c r="AHO244" s="34"/>
      <c r="AHP244" s="34"/>
      <c r="AHQ244" s="34"/>
      <c r="AHR244" s="34"/>
      <c r="AHS244" s="34"/>
      <c r="AHT244" s="34"/>
      <c r="AHU244" s="34"/>
      <c r="AHV244" s="34"/>
      <c r="AHW244" s="34"/>
      <c r="AHX244" s="34"/>
      <c r="AHY244" s="34"/>
      <c r="AHZ244" s="34"/>
      <c r="AIA244" s="34"/>
      <c r="AIB244" s="34"/>
      <c r="AIC244" s="34"/>
      <c r="AID244" s="34"/>
      <c r="AIE244" s="34"/>
      <c r="AIF244" s="34"/>
      <c r="AIG244" s="34"/>
      <c r="AIH244" s="34"/>
      <c r="AII244" s="34"/>
      <c r="AIJ244" s="34"/>
      <c r="AIK244" s="34"/>
      <c r="AIL244" s="34"/>
      <c r="AIM244" s="34"/>
      <c r="AIN244" s="34"/>
      <c r="AIO244" s="34"/>
      <c r="AIP244" s="34"/>
      <c r="AIQ244" s="34"/>
      <c r="AIR244" s="34"/>
      <c r="AIS244" s="34"/>
      <c r="AIT244" s="34"/>
      <c r="AIU244" s="34"/>
      <c r="AIV244" s="34"/>
      <c r="AIW244" s="34"/>
      <c r="AIX244" s="34"/>
      <c r="AIY244" s="34"/>
      <c r="AIZ244" s="34"/>
      <c r="AJA244" s="34"/>
      <c r="AJB244" s="34"/>
      <c r="AJC244" s="34"/>
      <c r="AJD244" s="34"/>
      <c r="AJE244" s="34"/>
      <c r="AJF244" s="34"/>
      <c r="AJG244" s="34"/>
      <c r="AJH244" s="34"/>
      <c r="AJI244" s="34"/>
      <c r="AJJ244" s="34"/>
      <c r="AJK244" s="34"/>
      <c r="AJL244" s="34"/>
      <c r="AJM244" s="34"/>
      <c r="AJN244" s="34"/>
      <c r="AJO244" s="34"/>
      <c r="AJP244" s="34"/>
      <c r="AJQ244" s="34"/>
      <c r="AJR244" s="34"/>
      <c r="AJS244" s="34"/>
      <c r="AJT244" s="34"/>
      <c r="AJU244" s="34"/>
      <c r="AJV244" s="34"/>
      <c r="AJW244" s="34"/>
      <c r="AJX244" s="34"/>
      <c r="AJY244" s="34"/>
      <c r="AJZ244" s="34"/>
      <c r="AKA244" s="34"/>
      <c r="AKB244" s="34"/>
      <c r="AKC244" s="34"/>
      <c r="AKD244" s="34"/>
      <c r="AKE244" s="34"/>
      <c r="AKF244" s="34"/>
      <c r="AKG244" s="34"/>
      <c r="AKH244" s="34"/>
      <c r="AKI244" s="34"/>
      <c r="AKJ244" s="34"/>
      <c r="AKK244" s="34"/>
      <c r="AKL244" s="34"/>
      <c r="AKM244" s="34"/>
      <c r="AKN244" s="34"/>
      <c r="AKO244" s="34"/>
      <c r="AKP244" s="34"/>
      <c r="AKQ244" s="34"/>
      <c r="AKR244" s="34"/>
      <c r="AKS244" s="34"/>
      <c r="AKT244" s="34"/>
      <c r="AKU244" s="34"/>
      <c r="AKV244" s="34"/>
      <c r="AKW244" s="34"/>
      <c r="AKX244" s="34"/>
      <c r="AKY244" s="34"/>
      <c r="AKZ244" s="34"/>
      <c r="ALA244" s="34"/>
      <c r="ALB244" s="34"/>
      <c r="ALC244" s="34"/>
      <c r="ALD244" s="34"/>
      <c r="ALE244" s="34"/>
      <c r="ALF244" s="34"/>
      <c r="ALG244" s="34"/>
      <c r="ALH244" s="34"/>
      <c r="ALI244" s="34"/>
      <c r="ALJ244" s="34"/>
      <c r="ALK244" s="34"/>
      <c r="ALL244" s="34"/>
      <c r="ALM244" s="34"/>
      <c r="ALN244" s="34"/>
      <c r="ALO244" s="34"/>
      <c r="ALP244" s="34"/>
      <c r="ALQ244" s="34"/>
      <c r="ALR244" s="34"/>
      <c r="ALS244" s="34"/>
      <c r="ALT244" s="34"/>
      <c r="ALU244" s="34"/>
      <c r="ALV244" s="34"/>
      <c r="ALW244" s="34"/>
      <c r="ALX244" s="34"/>
      <c r="ALY244" s="34"/>
      <c r="ALZ244" s="34"/>
      <c r="AMA244" s="34"/>
      <c r="AMB244" s="34"/>
      <c r="AMC244" s="34"/>
      <c r="AMD244" s="34"/>
      <c r="AME244" s="34"/>
      <c r="AMF244" s="34"/>
      <c r="AMG244" s="34"/>
      <c r="AMH244" s="34"/>
      <c r="AMI244" s="34"/>
      <c r="AMJ244" s="34"/>
      <c r="AMK244" s="34"/>
    </row>
    <row r="245" spans="1:1025" ht="16.5" x14ac:dyDescent="0.25">
      <c r="A245" s="34"/>
      <c r="B245" s="16"/>
      <c r="C245" s="29">
        <f>SUM(C239:C243)</f>
        <v>55292.339914599979</v>
      </c>
      <c r="D245" s="60">
        <f>SUM(D239:D243)</f>
        <v>182352.31208540002</v>
      </c>
      <c r="E245" s="24">
        <f>C245+D245</f>
        <v>237644.652</v>
      </c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L245" s="34"/>
      <c r="BM245" s="34"/>
      <c r="BN245" s="34"/>
      <c r="BO245" s="34"/>
      <c r="BP245" s="34"/>
      <c r="BQ245" s="34"/>
      <c r="BR245" s="34"/>
      <c r="BS245" s="34"/>
      <c r="BT245" s="34"/>
      <c r="BU245" s="34"/>
      <c r="BV245" s="34"/>
      <c r="BW245" s="34"/>
      <c r="BX245" s="34"/>
      <c r="BY245" s="34"/>
      <c r="BZ245" s="34"/>
      <c r="CA245" s="34"/>
      <c r="CB245" s="34"/>
      <c r="CC245" s="34"/>
      <c r="CD245" s="34"/>
      <c r="CE245" s="34"/>
      <c r="CF245" s="34"/>
      <c r="CG245" s="34"/>
      <c r="CH245" s="34"/>
      <c r="CI245" s="34"/>
      <c r="CJ245" s="34"/>
      <c r="CK245" s="34"/>
      <c r="CL245" s="34"/>
      <c r="CM245" s="34"/>
      <c r="CN245" s="34"/>
      <c r="CO245" s="34"/>
      <c r="CP245" s="34"/>
      <c r="CQ245" s="34"/>
      <c r="CR245" s="34"/>
      <c r="CS245" s="34"/>
      <c r="CT245" s="34"/>
      <c r="CU245" s="34"/>
      <c r="CV245" s="34"/>
      <c r="CW245" s="34"/>
      <c r="CX245" s="34"/>
      <c r="CY245" s="34"/>
      <c r="CZ245" s="34"/>
      <c r="DA245" s="34"/>
      <c r="DB245" s="34"/>
      <c r="DC245" s="34"/>
      <c r="DD245" s="34"/>
      <c r="DE245" s="34"/>
      <c r="DF245" s="34"/>
      <c r="DG245" s="34"/>
      <c r="DH245" s="34"/>
      <c r="DI245" s="34"/>
      <c r="DJ245" s="34"/>
      <c r="DK245" s="34"/>
      <c r="DL245" s="34"/>
      <c r="DM245" s="34"/>
      <c r="DN245" s="34"/>
      <c r="DO245" s="34"/>
      <c r="DP245" s="34"/>
      <c r="DQ245" s="34"/>
      <c r="DR245" s="34"/>
      <c r="DS245" s="34"/>
      <c r="DT245" s="34"/>
      <c r="DU245" s="34"/>
      <c r="DV245" s="34"/>
      <c r="DW245" s="34"/>
      <c r="DX245" s="34"/>
      <c r="DY245" s="34"/>
      <c r="DZ245" s="34"/>
      <c r="EA245" s="34"/>
      <c r="EB245" s="34"/>
      <c r="EC245" s="34"/>
      <c r="ED245" s="34"/>
      <c r="EE245" s="34"/>
      <c r="EF245" s="34"/>
      <c r="EG245" s="34"/>
      <c r="EH245" s="34"/>
      <c r="EI245" s="34"/>
      <c r="EJ245" s="34"/>
      <c r="EK245" s="34"/>
      <c r="EL245" s="34"/>
      <c r="EM245" s="34"/>
      <c r="EN245" s="34"/>
      <c r="EO245" s="34"/>
      <c r="EP245" s="34"/>
      <c r="EQ245" s="34"/>
      <c r="ER245" s="34"/>
      <c r="ES245" s="34"/>
      <c r="ET245" s="34"/>
      <c r="EU245" s="34"/>
      <c r="EV245" s="34"/>
      <c r="EW245" s="34"/>
      <c r="EX245" s="34"/>
      <c r="EY245" s="34"/>
      <c r="EZ245" s="34"/>
      <c r="FA245" s="34"/>
      <c r="FB245" s="34"/>
      <c r="FC245" s="34"/>
      <c r="FD245" s="34"/>
      <c r="FE245" s="34"/>
      <c r="FF245" s="34"/>
      <c r="FG245" s="34"/>
      <c r="FH245" s="34"/>
      <c r="FI245" s="34"/>
      <c r="FJ245" s="34"/>
      <c r="FK245" s="34"/>
      <c r="FL245" s="34"/>
      <c r="FM245" s="34"/>
      <c r="FN245" s="34"/>
      <c r="FO245" s="34"/>
      <c r="FP245" s="34"/>
      <c r="FQ245" s="34"/>
      <c r="FR245" s="34"/>
      <c r="FS245" s="34"/>
      <c r="FT245" s="34"/>
      <c r="FU245" s="34"/>
      <c r="FV245" s="34"/>
      <c r="FW245" s="34"/>
      <c r="FX245" s="34"/>
      <c r="FY245" s="34"/>
      <c r="FZ245" s="34"/>
      <c r="GA245" s="34"/>
      <c r="GB245" s="34"/>
      <c r="GC245" s="34"/>
      <c r="GD245" s="34"/>
      <c r="GE245" s="34"/>
      <c r="GF245" s="34"/>
      <c r="GG245" s="34"/>
      <c r="GH245" s="34"/>
      <c r="GI245" s="34"/>
      <c r="GJ245" s="34"/>
      <c r="GK245" s="34"/>
      <c r="GL245" s="34"/>
      <c r="GM245" s="34"/>
      <c r="GN245" s="34"/>
      <c r="GO245" s="34"/>
      <c r="GP245" s="34"/>
      <c r="GQ245" s="34"/>
      <c r="GR245" s="34"/>
      <c r="GS245" s="34"/>
      <c r="GT245" s="34"/>
      <c r="GU245" s="34"/>
      <c r="GV245" s="34"/>
      <c r="GW245" s="34"/>
      <c r="GX245" s="34"/>
      <c r="GY245" s="34"/>
      <c r="GZ245" s="34"/>
      <c r="HA245" s="34"/>
      <c r="HB245" s="34"/>
      <c r="HC245" s="34"/>
      <c r="HD245" s="34"/>
      <c r="HE245" s="34"/>
      <c r="HF245" s="34"/>
      <c r="HG245" s="34"/>
      <c r="HH245" s="34"/>
      <c r="HI245" s="34"/>
      <c r="HJ245" s="34"/>
      <c r="HK245" s="34"/>
      <c r="HL245" s="34"/>
      <c r="HM245" s="34"/>
      <c r="HN245" s="34"/>
      <c r="HO245" s="34"/>
      <c r="HP245" s="34"/>
      <c r="HQ245" s="34"/>
      <c r="HR245" s="34"/>
      <c r="HS245" s="34"/>
      <c r="HT245" s="34"/>
      <c r="HU245" s="34"/>
      <c r="HV245" s="34"/>
      <c r="HW245" s="34"/>
      <c r="HX245" s="34"/>
      <c r="HY245" s="34"/>
      <c r="HZ245" s="34"/>
      <c r="IA245" s="34"/>
      <c r="IB245" s="34"/>
      <c r="IC245" s="34"/>
      <c r="ID245" s="34"/>
      <c r="IE245" s="34"/>
      <c r="IF245" s="34"/>
      <c r="IG245" s="34"/>
      <c r="IH245" s="34"/>
      <c r="II245" s="34"/>
      <c r="IJ245" s="34"/>
      <c r="IK245" s="34"/>
      <c r="IL245" s="34"/>
      <c r="IM245" s="34"/>
      <c r="IN245" s="34"/>
      <c r="IO245" s="34"/>
      <c r="IP245" s="34"/>
      <c r="IQ245" s="34"/>
      <c r="IR245" s="34"/>
      <c r="IS245" s="34"/>
      <c r="IT245" s="34"/>
      <c r="IU245" s="34"/>
      <c r="IV245" s="34"/>
      <c r="IW245" s="34"/>
      <c r="IX245" s="34"/>
      <c r="IY245" s="34"/>
      <c r="IZ245" s="34"/>
      <c r="JA245" s="34"/>
      <c r="JB245" s="34"/>
      <c r="JC245" s="34"/>
      <c r="JD245" s="34"/>
      <c r="JE245" s="34"/>
      <c r="JF245" s="34"/>
      <c r="JG245" s="34"/>
      <c r="JH245" s="34"/>
      <c r="JI245" s="34"/>
      <c r="JJ245" s="34"/>
      <c r="JK245" s="34"/>
      <c r="JL245" s="34"/>
      <c r="JM245" s="34"/>
      <c r="JN245" s="34"/>
      <c r="JO245" s="34"/>
      <c r="JP245" s="34"/>
      <c r="JQ245" s="34"/>
      <c r="JR245" s="34"/>
      <c r="JS245" s="34"/>
      <c r="JT245" s="34"/>
      <c r="JU245" s="34"/>
      <c r="JV245" s="34"/>
      <c r="JW245" s="34"/>
      <c r="JX245" s="34"/>
      <c r="JY245" s="34"/>
      <c r="JZ245" s="34"/>
      <c r="KA245" s="34"/>
      <c r="KB245" s="34"/>
      <c r="KC245" s="34"/>
      <c r="KD245" s="34"/>
      <c r="KE245" s="34"/>
      <c r="KF245" s="34"/>
      <c r="KG245" s="34"/>
      <c r="KH245" s="34"/>
      <c r="KI245" s="34"/>
      <c r="KJ245" s="34"/>
      <c r="KK245" s="34"/>
      <c r="KL245" s="34"/>
      <c r="KM245" s="34"/>
      <c r="KN245" s="34"/>
      <c r="KO245" s="34"/>
      <c r="KP245" s="34"/>
      <c r="KQ245" s="34"/>
      <c r="KR245" s="34"/>
      <c r="KS245" s="34"/>
      <c r="KT245" s="34"/>
      <c r="KU245" s="34"/>
      <c r="KV245" s="34"/>
      <c r="KW245" s="34"/>
      <c r="KX245" s="34"/>
      <c r="KY245" s="34"/>
      <c r="KZ245" s="34"/>
      <c r="LA245" s="34"/>
      <c r="LB245" s="34"/>
      <c r="LC245" s="34"/>
      <c r="LD245" s="34"/>
      <c r="LE245" s="34"/>
      <c r="LF245" s="34"/>
      <c r="LG245" s="34"/>
      <c r="LH245" s="34"/>
      <c r="LI245" s="34"/>
      <c r="LJ245" s="34"/>
      <c r="LK245" s="34"/>
      <c r="LL245" s="34"/>
      <c r="LM245" s="34"/>
      <c r="LN245" s="34"/>
      <c r="LO245" s="34"/>
      <c r="LP245" s="34"/>
      <c r="LQ245" s="34"/>
      <c r="LR245" s="34"/>
      <c r="LS245" s="34"/>
      <c r="LT245" s="34"/>
      <c r="LU245" s="34"/>
      <c r="LV245" s="34"/>
      <c r="LW245" s="34"/>
      <c r="LX245" s="34"/>
      <c r="LY245" s="34"/>
      <c r="LZ245" s="34"/>
      <c r="MA245" s="34"/>
      <c r="MB245" s="34"/>
      <c r="MC245" s="34"/>
      <c r="MD245" s="34"/>
      <c r="ME245" s="34"/>
      <c r="MF245" s="34"/>
      <c r="MG245" s="34"/>
      <c r="MH245" s="34"/>
      <c r="MI245" s="34"/>
      <c r="MJ245" s="34"/>
      <c r="MK245" s="34"/>
      <c r="ML245" s="34"/>
      <c r="MM245" s="34"/>
      <c r="MN245" s="34"/>
      <c r="MO245" s="34"/>
      <c r="MP245" s="34"/>
      <c r="MQ245" s="34"/>
      <c r="MR245" s="34"/>
      <c r="MS245" s="34"/>
      <c r="MT245" s="34"/>
      <c r="MU245" s="34"/>
      <c r="MV245" s="34"/>
      <c r="MW245" s="34"/>
      <c r="MX245" s="34"/>
      <c r="MY245" s="34"/>
      <c r="MZ245" s="34"/>
      <c r="NA245" s="34"/>
      <c r="NB245" s="34"/>
      <c r="NC245" s="34"/>
      <c r="ND245" s="34"/>
      <c r="NE245" s="34"/>
      <c r="NF245" s="34"/>
      <c r="NG245" s="34"/>
      <c r="NH245" s="34"/>
      <c r="NI245" s="34"/>
      <c r="NJ245" s="34"/>
      <c r="NK245" s="34"/>
      <c r="NL245" s="34"/>
      <c r="NM245" s="34"/>
      <c r="NN245" s="34"/>
      <c r="NO245" s="34"/>
      <c r="NP245" s="34"/>
      <c r="NQ245" s="34"/>
      <c r="NR245" s="34"/>
      <c r="NS245" s="34"/>
      <c r="NT245" s="34"/>
      <c r="NU245" s="34"/>
      <c r="NV245" s="34"/>
      <c r="NW245" s="34"/>
      <c r="NX245" s="34"/>
      <c r="NY245" s="34"/>
      <c r="NZ245" s="34"/>
      <c r="OA245" s="34"/>
      <c r="OB245" s="34"/>
      <c r="OC245" s="34"/>
      <c r="OD245" s="34"/>
      <c r="OE245" s="34"/>
      <c r="OF245" s="34"/>
      <c r="OG245" s="34"/>
      <c r="OH245" s="34"/>
      <c r="OI245" s="34"/>
      <c r="OJ245" s="34"/>
      <c r="OK245" s="34"/>
      <c r="OL245" s="34"/>
      <c r="OM245" s="34"/>
      <c r="ON245" s="34"/>
      <c r="OO245" s="34"/>
      <c r="OP245" s="34"/>
      <c r="OQ245" s="34"/>
      <c r="OR245" s="34"/>
      <c r="OS245" s="34"/>
      <c r="OT245" s="34"/>
      <c r="OU245" s="34"/>
      <c r="OV245" s="34"/>
      <c r="OW245" s="34"/>
      <c r="OX245" s="34"/>
      <c r="OY245" s="34"/>
      <c r="OZ245" s="34"/>
      <c r="PA245" s="34"/>
      <c r="PB245" s="34"/>
      <c r="PC245" s="34"/>
      <c r="PD245" s="34"/>
      <c r="PE245" s="34"/>
      <c r="PF245" s="34"/>
      <c r="PG245" s="34"/>
      <c r="PH245" s="34"/>
      <c r="PI245" s="34"/>
      <c r="PJ245" s="34"/>
      <c r="PK245" s="34"/>
      <c r="PL245" s="34"/>
      <c r="PM245" s="34"/>
      <c r="PN245" s="34"/>
      <c r="PO245" s="34"/>
      <c r="PP245" s="34"/>
      <c r="PQ245" s="34"/>
      <c r="PR245" s="34"/>
      <c r="PS245" s="34"/>
      <c r="PT245" s="34"/>
      <c r="PU245" s="34"/>
      <c r="PV245" s="34"/>
      <c r="PW245" s="34"/>
      <c r="PX245" s="34"/>
      <c r="PY245" s="34"/>
      <c r="PZ245" s="34"/>
      <c r="QA245" s="34"/>
      <c r="QB245" s="34"/>
      <c r="QC245" s="34"/>
      <c r="QD245" s="34"/>
      <c r="QE245" s="34"/>
      <c r="QF245" s="34"/>
      <c r="QG245" s="34"/>
      <c r="QH245" s="34"/>
      <c r="QI245" s="34"/>
      <c r="QJ245" s="34"/>
      <c r="QK245" s="34"/>
      <c r="QL245" s="34"/>
      <c r="QM245" s="34"/>
      <c r="QN245" s="34"/>
      <c r="QO245" s="34"/>
      <c r="QP245" s="34"/>
      <c r="QQ245" s="34"/>
      <c r="QR245" s="34"/>
      <c r="QS245" s="34"/>
      <c r="QT245" s="34"/>
      <c r="QU245" s="34"/>
      <c r="QV245" s="34"/>
      <c r="QW245" s="34"/>
      <c r="QX245" s="34"/>
      <c r="QY245" s="34"/>
      <c r="QZ245" s="34"/>
      <c r="RA245" s="34"/>
      <c r="RB245" s="34"/>
      <c r="RC245" s="34"/>
      <c r="RD245" s="34"/>
      <c r="RE245" s="34"/>
      <c r="RF245" s="34"/>
      <c r="RG245" s="34"/>
      <c r="RH245" s="34"/>
      <c r="RI245" s="34"/>
      <c r="RJ245" s="34"/>
      <c r="RK245" s="34"/>
      <c r="RL245" s="34"/>
      <c r="RM245" s="34"/>
      <c r="RN245" s="34"/>
      <c r="RO245" s="34"/>
      <c r="RP245" s="34"/>
      <c r="RQ245" s="34"/>
      <c r="RR245" s="34"/>
      <c r="RS245" s="34"/>
      <c r="RT245" s="34"/>
      <c r="RU245" s="34"/>
      <c r="RV245" s="34"/>
      <c r="RW245" s="34"/>
      <c r="RX245" s="34"/>
      <c r="RY245" s="34"/>
      <c r="RZ245" s="34"/>
      <c r="SA245" s="34"/>
      <c r="SB245" s="34"/>
      <c r="SC245" s="34"/>
      <c r="SD245" s="34"/>
      <c r="SE245" s="34"/>
      <c r="SF245" s="34"/>
      <c r="SG245" s="34"/>
      <c r="SH245" s="34"/>
      <c r="SI245" s="34"/>
      <c r="SJ245" s="34"/>
      <c r="SK245" s="34"/>
      <c r="SL245" s="34"/>
      <c r="SM245" s="34"/>
      <c r="SN245" s="34"/>
      <c r="SO245" s="34"/>
      <c r="SP245" s="34"/>
      <c r="SQ245" s="34"/>
      <c r="SR245" s="34"/>
      <c r="SS245" s="34"/>
      <c r="ST245" s="34"/>
      <c r="SU245" s="34"/>
      <c r="SV245" s="34"/>
      <c r="SW245" s="34"/>
      <c r="SX245" s="34"/>
      <c r="SY245" s="34"/>
      <c r="SZ245" s="34"/>
      <c r="TA245" s="34"/>
      <c r="TB245" s="34"/>
      <c r="TC245" s="34"/>
      <c r="TD245" s="34"/>
      <c r="TE245" s="34"/>
      <c r="TF245" s="34"/>
      <c r="TG245" s="34"/>
      <c r="TH245" s="34"/>
      <c r="TI245" s="34"/>
      <c r="TJ245" s="34"/>
      <c r="TK245" s="34"/>
      <c r="TL245" s="34"/>
      <c r="TM245" s="34"/>
      <c r="TN245" s="34"/>
      <c r="TO245" s="34"/>
      <c r="TP245" s="34"/>
      <c r="TQ245" s="34"/>
      <c r="TR245" s="34"/>
      <c r="TS245" s="34"/>
      <c r="TT245" s="34"/>
      <c r="TU245" s="34"/>
      <c r="TV245" s="34"/>
      <c r="TW245" s="34"/>
      <c r="TX245" s="34"/>
      <c r="TY245" s="34"/>
      <c r="TZ245" s="34"/>
      <c r="UA245" s="34"/>
      <c r="UB245" s="34"/>
      <c r="UC245" s="34"/>
      <c r="UD245" s="34"/>
      <c r="UE245" s="34"/>
      <c r="UF245" s="34"/>
      <c r="UG245" s="34"/>
      <c r="UH245" s="34"/>
      <c r="UI245" s="34"/>
      <c r="UJ245" s="34"/>
      <c r="UK245" s="34"/>
      <c r="UL245" s="34"/>
      <c r="UM245" s="34"/>
      <c r="UN245" s="34"/>
      <c r="UO245" s="34"/>
      <c r="UP245" s="34"/>
      <c r="UQ245" s="34"/>
      <c r="UR245" s="34"/>
      <c r="US245" s="34"/>
      <c r="UT245" s="34"/>
      <c r="UU245" s="34"/>
      <c r="UV245" s="34"/>
      <c r="UW245" s="34"/>
      <c r="UX245" s="34"/>
      <c r="UY245" s="34"/>
      <c r="UZ245" s="34"/>
      <c r="VA245" s="34"/>
      <c r="VB245" s="34"/>
      <c r="VC245" s="34"/>
      <c r="VD245" s="34"/>
      <c r="VE245" s="34"/>
      <c r="VF245" s="34"/>
      <c r="VG245" s="34"/>
      <c r="VH245" s="34"/>
      <c r="VI245" s="34"/>
      <c r="VJ245" s="34"/>
      <c r="VK245" s="34"/>
      <c r="VL245" s="34"/>
      <c r="VM245" s="34"/>
      <c r="VN245" s="34"/>
      <c r="VO245" s="34"/>
      <c r="VP245" s="34"/>
      <c r="VQ245" s="34"/>
      <c r="VR245" s="34"/>
      <c r="VS245" s="34"/>
      <c r="VT245" s="34"/>
      <c r="VU245" s="34"/>
      <c r="VV245" s="34"/>
      <c r="VW245" s="34"/>
      <c r="VX245" s="34"/>
      <c r="VY245" s="34"/>
      <c r="VZ245" s="34"/>
      <c r="WA245" s="34"/>
      <c r="WB245" s="34"/>
      <c r="WC245" s="34"/>
      <c r="WD245" s="34"/>
      <c r="WE245" s="34"/>
      <c r="WF245" s="34"/>
      <c r="WG245" s="34"/>
      <c r="WH245" s="34"/>
      <c r="WI245" s="34"/>
      <c r="WJ245" s="34"/>
      <c r="WK245" s="34"/>
      <c r="WL245" s="34"/>
      <c r="WM245" s="34"/>
      <c r="WN245" s="34"/>
      <c r="WO245" s="34"/>
      <c r="WP245" s="34"/>
      <c r="WQ245" s="34"/>
      <c r="WR245" s="34"/>
      <c r="WS245" s="34"/>
      <c r="WT245" s="34"/>
      <c r="WU245" s="34"/>
      <c r="WV245" s="34"/>
      <c r="WW245" s="34"/>
      <c r="WX245" s="34"/>
      <c r="WY245" s="34"/>
      <c r="WZ245" s="34"/>
      <c r="XA245" s="34"/>
      <c r="XB245" s="34"/>
      <c r="XC245" s="34"/>
      <c r="XD245" s="34"/>
      <c r="XE245" s="34"/>
      <c r="XF245" s="34"/>
      <c r="XG245" s="34"/>
      <c r="XH245" s="34"/>
      <c r="XI245" s="34"/>
      <c r="XJ245" s="34"/>
      <c r="XK245" s="34"/>
      <c r="XL245" s="34"/>
      <c r="XM245" s="34"/>
      <c r="XN245" s="34"/>
      <c r="XO245" s="34"/>
      <c r="XP245" s="34"/>
      <c r="XQ245" s="34"/>
      <c r="XR245" s="34"/>
      <c r="XS245" s="34"/>
      <c r="XT245" s="34"/>
      <c r="XU245" s="34"/>
      <c r="XV245" s="34"/>
      <c r="XW245" s="34"/>
      <c r="XX245" s="34"/>
      <c r="XY245" s="34"/>
      <c r="XZ245" s="34"/>
      <c r="YA245" s="34"/>
      <c r="YB245" s="34"/>
      <c r="YC245" s="34"/>
      <c r="YD245" s="34"/>
      <c r="YE245" s="34"/>
      <c r="YF245" s="34"/>
      <c r="YG245" s="34"/>
      <c r="YH245" s="34"/>
      <c r="YI245" s="34"/>
      <c r="YJ245" s="34"/>
      <c r="YK245" s="34"/>
      <c r="YL245" s="34"/>
      <c r="YM245" s="34"/>
      <c r="YN245" s="34"/>
      <c r="YO245" s="34"/>
      <c r="YP245" s="34"/>
      <c r="YQ245" s="34"/>
      <c r="YR245" s="34"/>
      <c r="YS245" s="34"/>
      <c r="YT245" s="34"/>
      <c r="YU245" s="34"/>
      <c r="YV245" s="34"/>
      <c r="YW245" s="34"/>
      <c r="YX245" s="34"/>
      <c r="YY245" s="34"/>
      <c r="YZ245" s="34"/>
      <c r="ZA245" s="34"/>
      <c r="ZB245" s="34"/>
      <c r="ZC245" s="34"/>
      <c r="ZD245" s="34"/>
      <c r="ZE245" s="34"/>
      <c r="ZF245" s="34"/>
      <c r="ZG245" s="34"/>
      <c r="ZH245" s="34"/>
      <c r="ZI245" s="34"/>
      <c r="ZJ245" s="34"/>
      <c r="ZK245" s="34"/>
      <c r="ZL245" s="34"/>
      <c r="ZM245" s="34"/>
      <c r="ZN245" s="34"/>
      <c r="ZO245" s="34"/>
      <c r="ZP245" s="34"/>
      <c r="ZQ245" s="34"/>
      <c r="ZR245" s="34"/>
      <c r="ZS245" s="34"/>
      <c r="ZT245" s="34"/>
      <c r="ZU245" s="34"/>
      <c r="ZV245" s="34"/>
      <c r="ZW245" s="34"/>
      <c r="ZX245" s="34"/>
      <c r="ZY245" s="34"/>
      <c r="ZZ245" s="34"/>
      <c r="AAA245" s="34"/>
      <c r="AAB245" s="34"/>
      <c r="AAC245" s="34"/>
      <c r="AAD245" s="34"/>
      <c r="AAE245" s="34"/>
      <c r="AAF245" s="34"/>
      <c r="AAG245" s="34"/>
      <c r="AAH245" s="34"/>
      <c r="AAI245" s="34"/>
      <c r="AAJ245" s="34"/>
      <c r="AAK245" s="34"/>
      <c r="AAL245" s="34"/>
      <c r="AAM245" s="34"/>
      <c r="AAN245" s="34"/>
      <c r="AAO245" s="34"/>
      <c r="AAP245" s="34"/>
      <c r="AAQ245" s="34"/>
      <c r="AAR245" s="34"/>
      <c r="AAS245" s="34"/>
      <c r="AAT245" s="34"/>
      <c r="AAU245" s="34"/>
      <c r="AAV245" s="34"/>
      <c r="AAW245" s="34"/>
      <c r="AAX245" s="34"/>
      <c r="AAY245" s="34"/>
      <c r="AAZ245" s="34"/>
      <c r="ABA245" s="34"/>
      <c r="ABB245" s="34"/>
      <c r="ABC245" s="34"/>
      <c r="ABD245" s="34"/>
      <c r="ABE245" s="34"/>
      <c r="ABF245" s="34"/>
      <c r="ABG245" s="34"/>
      <c r="ABH245" s="34"/>
      <c r="ABI245" s="34"/>
      <c r="ABJ245" s="34"/>
      <c r="ABK245" s="34"/>
      <c r="ABL245" s="34"/>
      <c r="ABM245" s="34"/>
      <c r="ABN245" s="34"/>
      <c r="ABO245" s="34"/>
      <c r="ABP245" s="34"/>
      <c r="ABQ245" s="34"/>
      <c r="ABR245" s="34"/>
      <c r="ABS245" s="34"/>
      <c r="ABT245" s="34"/>
      <c r="ABU245" s="34"/>
      <c r="ABV245" s="34"/>
      <c r="ABW245" s="34"/>
      <c r="ABX245" s="34"/>
      <c r="ABY245" s="34"/>
      <c r="ABZ245" s="34"/>
      <c r="ACA245" s="34"/>
      <c r="ACB245" s="34"/>
      <c r="ACC245" s="34"/>
      <c r="ACD245" s="34"/>
      <c r="ACE245" s="34"/>
      <c r="ACF245" s="34"/>
      <c r="ACG245" s="34"/>
      <c r="ACH245" s="34"/>
      <c r="ACI245" s="34"/>
      <c r="ACJ245" s="34"/>
      <c r="ACK245" s="34"/>
      <c r="ACL245" s="34"/>
      <c r="ACM245" s="34"/>
      <c r="ACN245" s="34"/>
      <c r="ACO245" s="34"/>
      <c r="ACP245" s="34"/>
      <c r="ACQ245" s="34"/>
      <c r="ACR245" s="34"/>
      <c r="ACS245" s="34"/>
      <c r="ACT245" s="34"/>
      <c r="ACU245" s="34"/>
      <c r="ACV245" s="34"/>
      <c r="ACW245" s="34"/>
      <c r="ACX245" s="34"/>
      <c r="ACY245" s="34"/>
      <c r="ACZ245" s="34"/>
      <c r="ADA245" s="34"/>
      <c r="ADB245" s="34"/>
      <c r="ADC245" s="34"/>
      <c r="ADD245" s="34"/>
      <c r="ADE245" s="34"/>
      <c r="ADF245" s="34"/>
      <c r="ADG245" s="34"/>
      <c r="ADH245" s="34"/>
      <c r="ADI245" s="34"/>
      <c r="ADJ245" s="34"/>
      <c r="ADK245" s="34"/>
      <c r="ADL245" s="34"/>
      <c r="ADM245" s="34"/>
      <c r="ADN245" s="34"/>
      <c r="ADO245" s="34"/>
      <c r="ADP245" s="34"/>
      <c r="ADQ245" s="34"/>
      <c r="ADR245" s="34"/>
      <c r="ADS245" s="34"/>
      <c r="ADT245" s="34"/>
      <c r="ADU245" s="34"/>
      <c r="ADV245" s="34"/>
      <c r="ADW245" s="34"/>
      <c r="ADX245" s="34"/>
      <c r="ADY245" s="34"/>
      <c r="ADZ245" s="34"/>
      <c r="AEA245" s="34"/>
      <c r="AEB245" s="34"/>
      <c r="AEC245" s="34"/>
      <c r="AED245" s="34"/>
      <c r="AEE245" s="34"/>
      <c r="AEF245" s="34"/>
      <c r="AEG245" s="34"/>
      <c r="AEH245" s="34"/>
      <c r="AEI245" s="34"/>
      <c r="AEJ245" s="34"/>
      <c r="AEK245" s="34"/>
      <c r="AEL245" s="34"/>
      <c r="AEM245" s="34"/>
      <c r="AEN245" s="34"/>
      <c r="AEO245" s="34"/>
      <c r="AEP245" s="34"/>
      <c r="AEQ245" s="34"/>
      <c r="AER245" s="34"/>
      <c r="AES245" s="34"/>
      <c r="AET245" s="34"/>
      <c r="AEU245" s="34"/>
      <c r="AEV245" s="34"/>
      <c r="AEW245" s="34"/>
      <c r="AEX245" s="34"/>
      <c r="AEY245" s="34"/>
      <c r="AEZ245" s="34"/>
      <c r="AFA245" s="34"/>
      <c r="AFB245" s="34"/>
      <c r="AFC245" s="34"/>
      <c r="AFD245" s="34"/>
      <c r="AFE245" s="34"/>
      <c r="AFF245" s="34"/>
      <c r="AFG245" s="34"/>
      <c r="AFH245" s="34"/>
      <c r="AFI245" s="34"/>
      <c r="AFJ245" s="34"/>
      <c r="AFK245" s="34"/>
      <c r="AFL245" s="34"/>
      <c r="AFM245" s="34"/>
      <c r="AFN245" s="34"/>
      <c r="AFO245" s="34"/>
      <c r="AFP245" s="34"/>
      <c r="AFQ245" s="34"/>
      <c r="AFR245" s="34"/>
      <c r="AFS245" s="34"/>
      <c r="AFT245" s="34"/>
      <c r="AFU245" s="34"/>
      <c r="AFV245" s="34"/>
      <c r="AFW245" s="34"/>
      <c r="AFX245" s="34"/>
      <c r="AFY245" s="34"/>
      <c r="AFZ245" s="34"/>
      <c r="AGA245" s="34"/>
      <c r="AGB245" s="34"/>
      <c r="AGC245" s="34"/>
      <c r="AGD245" s="34"/>
      <c r="AGE245" s="34"/>
      <c r="AGF245" s="34"/>
      <c r="AGG245" s="34"/>
      <c r="AGH245" s="34"/>
      <c r="AGI245" s="34"/>
      <c r="AGJ245" s="34"/>
      <c r="AGK245" s="34"/>
      <c r="AGL245" s="34"/>
      <c r="AGM245" s="34"/>
      <c r="AGN245" s="34"/>
      <c r="AGO245" s="34"/>
      <c r="AGP245" s="34"/>
      <c r="AGQ245" s="34"/>
      <c r="AGR245" s="34"/>
      <c r="AGS245" s="34"/>
      <c r="AGT245" s="34"/>
      <c r="AGU245" s="34"/>
      <c r="AGV245" s="34"/>
      <c r="AGW245" s="34"/>
      <c r="AGX245" s="34"/>
      <c r="AGY245" s="34"/>
      <c r="AGZ245" s="34"/>
      <c r="AHA245" s="34"/>
      <c r="AHB245" s="34"/>
      <c r="AHC245" s="34"/>
      <c r="AHD245" s="34"/>
      <c r="AHE245" s="34"/>
      <c r="AHF245" s="34"/>
      <c r="AHG245" s="34"/>
      <c r="AHH245" s="34"/>
      <c r="AHI245" s="34"/>
      <c r="AHJ245" s="34"/>
      <c r="AHK245" s="34"/>
      <c r="AHL245" s="34"/>
      <c r="AHM245" s="34"/>
      <c r="AHN245" s="34"/>
      <c r="AHO245" s="34"/>
      <c r="AHP245" s="34"/>
      <c r="AHQ245" s="34"/>
      <c r="AHR245" s="34"/>
      <c r="AHS245" s="34"/>
      <c r="AHT245" s="34"/>
      <c r="AHU245" s="34"/>
      <c r="AHV245" s="34"/>
      <c r="AHW245" s="34"/>
      <c r="AHX245" s="34"/>
      <c r="AHY245" s="34"/>
      <c r="AHZ245" s="34"/>
      <c r="AIA245" s="34"/>
      <c r="AIB245" s="34"/>
      <c r="AIC245" s="34"/>
      <c r="AID245" s="34"/>
      <c r="AIE245" s="34"/>
      <c r="AIF245" s="34"/>
      <c r="AIG245" s="34"/>
      <c r="AIH245" s="34"/>
      <c r="AII245" s="34"/>
      <c r="AIJ245" s="34"/>
      <c r="AIK245" s="34"/>
      <c r="AIL245" s="34"/>
      <c r="AIM245" s="34"/>
      <c r="AIN245" s="34"/>
      <c r="AIO245" s="34"/>
      <c r="AIP245" s="34"/>
      <c r="AIQ245" s="34"/>
      <c r="AIR245" s="34"/>
      <c r="AIS245" s="34"/>
      <c r="AIT245" s="34"/>
      <c r="AIU245" s="34"/>
      <c r="AIV245" s="34"/>
      <c r="AIW245" s="34"/>
      <c r="AIX245" s="34"/>
      <c r="AIY245" s="34"/>
      <c r="AIZ245" s="34"/>
      <c r="AJA245" s="34"/>
      <c r="AJB245" s="34"/>
      <c r="AJC245" s="34"/>
      <c r="AJD245" s="34"/>
      <c r="AJE245" s="34"/>
      <c r="AJF245" s="34"/>
      <c r="AJG245" s="34"/>
      <c r="AJH245" s="34"/>
      <c r="AJI245" s="34"/>
      <c r="AJJ245" s="34"/>
      <c r="AJK245" s="34"/>
      <c r="AJL245" s="34"/>
      <c r="AJM245" s="34"/>
      <c r="AJN245" s="34"/>
      <c r="AJO245" s="34"/>
      <c r="AJP245" s="34"/>
      <c r="AJQ245" s="34"/>
      <c r="AJR245" s="34"/>
      <c r="AJS245" s="34"/>
      <c r="AJT245" s="34"/>
      <c r="AJU245" s="34"/>
      <c r="AJV245" s="34"/>
      <c r="AJW245" s="34"/>
      <c r="AJX245" s="34"/>
      <c r="AJY245" s="34"/>
      <c r="AJZ245" s="34"/>
      <c r="AKA245" s="34"/>
      <c r="AKB245" s="34"/>
      <c r="AKC245" s="34"/>
      <c r="AKD245" s="34"/>
      <c r="AKE245" s="34"/>
      <c r="AKF245" s="34"/>
      <c r="AKG245" s="34"/>
      <c r="AKH245" s="34"/>
      <c r="AKI245" s="34"/>
      <c r="AKJ245" s="34"/>
      <c r="AKK245" s="34"/>
      <c r="AKL245" s="34"/>
      <c r="AKM245" s="34"/>
      <c r="AKN245" s="34"/>
      <c r="AKO245" s="34"/>
      <c r="AKP245" s="34"/>
      <c r="AKQ245" s="34"/>
      <c r="AKR245" s="34"/>
      <c r="AKS245" s="34"/>
      <c r="AKT245" s="34"/>
      <c r="AKU245" s="34"/>
      <c r="AKV245" s="34"/>
      <c r="AKW245" s="34"/>
      <c r="AKX245" s="34"/>
      <c r="AKY245" s="34"/>
      <c r="AKZ245" s="34"/>
      <c r="ALA245" s="34"/>
      <c r="ALB245" s="34"/>
      <c r="ALC245" s="34"/>
      <c r="ALD245" s="34"/>
      <c r="ALE245" s="34"/>
      <c r="ALF245" s="34"/>
      <c r="ALG245" s="34"/>
      <c r="ALH245" s="34"/>
      <c r="ALI245" s="34"/>
      <c r="ALJ245" s="34"/>
      <c r="ALK245" s="34"/>
      <c r="ALL245" s="34"/>
      <c r="ALM245" s="34"/>
      <c r="ALN245" s="34"/>
      <c r="ALO245" s="34"/>
      <c r="ALP245" s="34"/>
      <c r="ALQ245" s="34"/>
      <c r="ALR245" s="34"/>
      <c r="ALS245" s="34"/>
      <c r="ALT245" s="34"/>
      <c r="ALU245" s="34"/>
      <c r="ALV245" s="34"/>
      <c r="ALW245" s="34"/>
      <c r="ALX245" s="34"/>
      <c r="ALY245" s="34"/>
      <c r="ALZ245" s="34"/>
      <c r="AMA245" s="34"/>
      <c r="AMB245" s="34"/>
      <c r="AMC245" s="34"/>
      <c r="AMD245" s="34"/>
      <c r="AME245" s="34"/>
      <c r="AMF245" s="34"/>
      <c r="AMG245" s="34"/>
      <c r="AMH245" s="34"/>
      <c r="AMI245" s="34"/>
      <c r="AMJ245" s="34"/>
      <c r="AMK245" s="34"/>
    </row>
    <row r="246" spans="1:1025" x14ac:dyDescent="0.25">
      <c r="A246" s="34"/>
      <c r="B246" s="16"/>
      <c r="C246" s="19"/>
      <c r="D246" s="19"/>
      <c r="E246" s="24">
        <f>E245-D255</f>
        <v>0</v>
      </c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4"/>
      <c r="BM246" s="34"/>
      <c r="BN246" s="34"/>
      <c r="BO246" s="34"/>
      <c r="BP246" s="34"/>
      <c r="BQ246" s="34"/>
      <c r="BR246" s="34"/>
      <c r="BS246" s="34"/>
      <c r="BT246" s="34"/>
      <c r="BU246" s="34"/>
      <c r="BV246" s="34"/>
      <c r="BW246" s="34"/>
      <c r="BX246" s="34"/>
      <c r="BY246" s="34"/>
      <c r="BZ246" s="34"/>
      <c r="CA246" s="34"/>
      <c r="CB246" s="34"/>
      <c r="CC246" s="34"/>
      <c r="CD246" s="34"/>
      <c r="CE246" s="34"/>
      <c r="CF246" s="34"/>
      <c r="CG246" s="34"/>
      <c r="CH246" s="34"/>
      <c r="CI246" s="34"/>
      <c r="CJ246" s="34"/>
      <c r="CK246" s="34"/>
      <c r="CL246" s="34"/>
      <c r="CM246" s="34"/>
      <c r="CN246" s="34"/>
      <c r="CO246" s="34"/>
      <c r="CP246" s="34"/>
      <c r="CQ246" s="34"/>
      <c r="CR246" s="34"/>
      <c r="CS246" s="34"/>
      <c r="CT246" s="34"/>
      <c r="CU246" s="34"/>
      <c r="CV246" s="34"/>
      <c r="CW246" s="34"/>
      <c r="CX246" s="34"/>
      <c r="CY246" s="34"/>
      <c r="CZ246" s="34"/>
      <c r="DA246" s="34"/>
      <c r="DB246" s="34"/>
      <c r="DC246" s="34"/>
      <c r="DD246" s="34"/>
      <c r="DE246" s="34"/>
      <c r="DF246" s="34"/>
      <c r="DG246" s="34"/>
      <c r="DH246" s="34"/>
      <c r="DI246" s="34"/>
      <c r="DJ246" s="34"/>
      <c r="DK246" s="34"/>
      <c r="DL246" s="34"/>
      <c r="DM246" s="34"/>
      <c r="DN246" s="34"/>
      <c r="DO246" s="34"/>
      <c r="DP246" s="34"/>
      <c r="DQ246" s="34"/>
      <c r="DR246" s="34"/>
      <c r="DS246" s="34"/>
      <c r="DT246" s="34"/>
      <c r="DU246" s="34"/>
      <c r="DV246" s="34"/>
      <c r="DW246" s="34"/>
      <c r="DX246" s="34"/>
      <c r="DY246" s="34"/>
      <c r="DZ246" s="34"/>
      <c r="EA246" s="34"/>
      <c r="EB246" s="34"/>
      <c r="EC246" s="34"/>
      <c r="ED246" s="34"/>
      <c r="EE246" s="34"/>
      <c r="EF246" s="34"/>
      <c r="EG246" s="34"/>
      <c r="EH246" s="34"/>
      <c r="EI246" s="34"/>
      <c r="EJ246" s="34"/>
      <c r="EK246" s="34"/>
      <c r="EL246" s="34"/>
      <c r="EM246" s="34"/>
      <c r="EN246" s="34"/>
      <c r="EO246" s="34"/>
      <c r="EP246" s="34"/>
      <c r="EQ246" s="34"/>
      <c r="ER246" s="34"/>
      <c r="ES246" s="34"/>
      <c r="ET246" s="34"/>
      <c r="EU246" s="34"/>
      <c r="EV246" s="34"/>
      <c r="EW246" s="34"/>
      <c r="EX246" s="34"/>
      <c r="EY246" s="34"/>
      <c r="EZ246" s="34"/>
      <c r="FA246" s="34"/>
      <c r="FB246" s="34"/>
      <c r="FC246" s="34"/>
      <c r="FD246" s="34"/>
      <c r="FE246" s="34"/>
      <c r="FF246" s="34"/>
      <c r="FG246" s="34"/>
      <c r="FH246" s="34"/>
      <c r="FI246" s="34"/>
      <c r="FJ246" s="34"/>
      <c r="FK246" s="34"/>
      <c r="FL246" s="34"/>
      <c r="FM246" s="34"/>
      <c r="FN246" s="34"/>
      <c r="FO246" s="34"/>
      <c r="FP246" s="34"/>
      <c r="FQ246" s="34"/>
      <c r="FR246" s="34"/>
      <c r="FS246" s="34"/>
      <c r="FT246" s="34"/>
      <c r="FU246" s="34"/>
      <c r="FV246" s="34"/>
      <c r="FW246" s="34"/>
      <c r="FX246" s="34"/>
      <c r="FY246" s="34"/>
      <c r="FZ246" s="34"/>
      <c r="GA246" s="34"/>
      <c r="GB246" s="34"/>
      <c r="GC246" s="34"/>
      <c r="GD246" s="34"/>
      <c r="GE246" s="34"/>
      <c r="GF246" s="34"/>
      <c r="GG246" s="34"/>
      <c r="GH246" s="34"/>
      <c r="GI246" s="34"/>
      <c r="GJ246" s="34"/>
      <c r="GK246" s="34"/>
      <c r="GL246" s="34"/>
      <c r="GM246" s="34"/>
      <c r="GN246" s="34"/>
      <c r="GO246" s="34"/>
      <c r="GP246" s="34"/>
      <c r="GQ246" s="34"/>
      <c r="GR246" s="34"/>
      <c r="GS246" s="34"/>
      <c r="GT246" s="34"/>
      <c r="GU246" s="34"/>
      <c r="GV246" s="34"/>
      <c r="GW246" s="34"/>
      <c r="GX246" s="34"/>
      <c r="GY246" s="34"/>
      <c r="GZ246" s="34"/>
      <c r="HA246" s="34"/>
      <c r="HB246" s="34"/>
      <c r="HC246" s="34"/>
      <c r="HD246" s="34"/>
      <c r="HE246" s="34"/>
      <c r="HF246" s="34"/>
      <c r="HG246" s="34"/>
      <c r="HH246" s="34"/>
      <c r="HI246" s="34"/>
      <c r="HJ246" s="34"/>
      <c r="HK246" s="34"/>
      <c r="HL246" s="34"/>
      <c r="HM246" s="34"/>
      <c r="HN246" s="34"/>
      <c r="HO246" s="34"/>
      <c r="HP246" s="34"/>
      <c r="HQ246" s="34"/>
      <c r="HR246" s="34"/>
      <c r="HS246" s="34"/>
      <c r="HT246" s="34"/>
      <c r="HU246" s="34"/>
      <c r="HV246" s="34"/>
      <c r="HW246" s="34"/>
      <c r="HX246" s="34"/>
      <c r="HY246" s="34"/>
      <c r="HZ246" s="34"/>
      <c r="IA246" s="34"/>
      <c r="IB246" s="34"/>
      <c r="IC246" s="34"/>
      <c r="ID246" s="34"/>
      <c r="IE246" s="34"/>
      <c r="IF246" s="34"/>
      <c r="IG246" s="34"/>
      <c r="IH246" s="34"/>
      <c r="II246" s="34"/>
      <c r="IJ246" s="34"/>
      <c r="IK246" s="34"/>
      <c r="IL246" s="34"/>
      <c r="IM246" s="34"/>
      <c r="IN246" s="34"/>
      <c r="IO246" s="34"/>
      <c r="IP246" s="34"/>
      <c r="IQ246" s="34"/>
      <c r="IR246" s="34"/>
      <c r="IS246" s="34"/>
      <c r="IT246" s="34"/>
      <c r="IU246" s="34"/>
      <c r="IV246" s="34"/>
      <c r="IW246" s="34"/>
      <c r="IX246" s="34"/>
      <c r="IY246" s="34"/>
      <c r="IZ246" s="34"/>
      <c r="JA246" s="34"/>
      <c r="JB246" s="34"/>
      <c r="JC246" s="34"/>
      <c r="JD246" s="34"/>
      <c r="JE246" s="34"/>
      <c r="JF246" s="34"/>
      <c r="JG246" s="34"/>
      <c r="JH246" s="34"/>
      <c r="JI246" s="34"/>
      <c r="JJ246" s="34"/>
      <c r="JK246" s="34"/>
      <c r="JL246" s="34"/>
      <c r="JM246" s="34"/>
      <c r="JN246" s="34"/>
      <c r="JO246" s="34"/>
      <c r="JP246" s="34"/>
      <c r="JQ246" s="34"/>
      <c r="JR246" s="34"/>
      <c r="JS246" s="34"/>
      <c r="JT246" s="34"/>
      <c r="JU246" s="34"/>
      <c r="JV246" s="34"/>
      <c r="JW246" s="34"/>
      <c r="JX246" s="34"/>
      <c r="JY246" s="34"/>
      <c r="JZ246" s="34"/>
      <c r="KA246" s="34"/>
      <c r="KB246" s="34"/>
      <c r="KC246" s="34"/>
      <c r="KD246" s="34"/>
      <c r="KE246" s="34"/>
      <c r="KF246" s="34"/>
      <c r="KG246" s="34"/>
      <c r="KH246" s="34"/>
      <c r="KI246" s="34"/>
      <c r="KJ246" s="34"/>
      <c r="KK246" s="34"/>
      <c r="KL246" s="34"/>
      <c r="KM246" s="34"/>
      <c r="KN246" s="34"/>
      <c r="KO246" s="34"/>
      <c r="KP246" s="34"/>
      <c r="KQ246" s="34"/>
      <c r="KR246" s="34"/>
      <c r="KS246" s="34"/>
      <c r="KT246" s="34"/>
      <c r="KU246" s="34"/>
      <c r="KV246" s="34"/>
      <c r="KW246" s="34"/>
      <c r="KX246" s="34"/>
      <c r="KY246" s="34"/>
      <c r="KZ246" s="34"/>
      <c r="LA246" s="34"/>
      <c r="LB246" s="34"/>
      <c r="LC246" s="34"/>
      <c r="LD246" s="34"/>
      <c r="LE246" s="34"/>
      <c r="LF246" s="34"/>
      <c r="LG246" s="34"/>
      <c r="LH246" s="34"/>
      <c r="LI246" s="34"/>
      <c r="LJ246" s="34"/>
      <c r="LK246" s="34"/>
      <c r="LL246" s="34"/>
      <c r="LM246" s="34"/>
      <c r="LN246" s="34"/>
      <c r="LO246" s="34"/>
      <c r="LP246" s="34"/>
      <c r="LQ246" s="34"/>
      <c r="LR246" s="34"/>
      <c r="LS246" s="34"/>
      <c r="LT246" s="34"/>
      <c r="LU246" s="34"/>
      <c r="LV246" s="34"/>
      <c r="LW246" s="34"/>
      <c r="LX246" s="34"/>
      <c r="LY246" s="34"/>
      <c r="LZ246" s="34"/>
      <c r="MA246" s="34"/>
      <c r="MB246" s="34"/>
      <c r="MC246" s="34"/>
      <c r="MD246" s="34"/>
      <c r="ME246" s="34"/>
      <c r="MF246" s="34"/>
      <c r="MG246" s="34"/>
      <c r="MH246" s="34"/>
      <c r="MI246" s="34"/>
      <c r="MJ246" s="34"/>
      <c r="MK246" s="34"/>
      <c r="ML246" s="34"/>
      <c r="MM246" s="34"/>
      <c r="MN246" s="34"/>
      <c r="MO246" s="34"/>
      <c r="MP246" s="34"/>
      <c r="MQ246" s="34"/>
      <c r="MR246" s="34"/>
      <c r="MS246" s="34"/>
      <c r="MT246" s="34"/>
      <c r="MU246" s="34"/>
      <c r="MV246" s="34"/>
      <c r="MW246" s="34"/>
      <c r="MX246" s="34"/>
      <c r="MY246" s="34"/>
      <c r="MZ246" s="34"/>
      <c r="NA246" s="34"/>
      <c r="NB246" s="34"/>
      <c r="NC246" s="34"/>
      <c r="ND246" s="34"/>
      <c r="NE246" s="34"/>
      <c r="NF246" s="34"/>
      <c r="NG246" s="34"/>
      <c r="NH246" s="34"/>
      <c r="NI246" s="34"/>
      <c r="NJ246" s="34"/>
      <c r="NK246" s="34"/>
      <c r="NL246" s="34"/>
      <c r="NM246" s="34"/>
      <c r="NN246" s="34"/>
      <c r="NO246" s="34"/>
      <c r="NP246" s="34"/>
      <c r="NQ246" s="34"/>
      <c r="NR246" s="34"/>
      <c r="NS246" s="34"/>
      <c r="NT246" s="34"/>
      <c r="NU246" s="34"/>
      <c r="NV246" s="34"/>
      <c r="NW246" s="34"/>
      <c r="NX246" s="34"/>
      <c r="NY246" s="34"/>
      <c r="NZ246" s="34"/>
      <c r="OA246" s="34"/>
      <c r="OB246" s="34"/>
      <c r="OC246" s="34"/>
      <c r="OD246" s="34"/>
      <c r="OE246" s="34"/>
      <c r="OF246" s="34"/>
      <c r="OG246" s="34"/>
      <c r="OH246" s="34"/>
      <c r="OI246" s="34"/>
      <c r="OJ246" s="34"/>
      <c r="OK246" s="34"/>
      <c r="OL246" s="34"/>
      <c r="OM246" s="34"/>
      <c r="ON246" s="34"/>
      <c r="OO246" s="34"/>
      <c r="OP246" s="34"/>
      <c r="OQ246" s="34"/>
      <c r="OR246" s="34"/>
      <c r="OS246" s="34"/>
      <c r="OT246" s="34"/>
      <c r="OU246" s="34"/>
      <c r="OV246" s="34"/>
      <c r="OW246" s="34"/>
      <c r="OX246" s="34"/>
      <c r="OY246" s="34"/>
      <c r="OZ246" s="34"/>
      <c r="PA246" s="34"/>
      <c r="PB246" s="34"/>
      <c r="PC246" s="34"/>
      <c r="PD246" s="34"/>
      <c r="PE246" s="34"/>
      <c r="PF246" s="34"/>
      <c r="PG246" s="34"/>
      <c r="PH246" s="34"/>
      <c r="PI246" s="34"/>
      <c r="PJ246" s="34"/>
      <c r="PK246" s="34"/>
      <c r="PL246" s="34"/>
      <c r="PM246" s="34"/>
      <c r="PN246" s="34"/>
      <c r="PO246" s="34"/>
      <c r="PP246" s="34"/>
      <c r="PQ246" s="34"/>
      <c r="PR246" s="34"/>
      <c r="PS246" s="34"/>
      <c r="PT246" s="34"/>
      <c r="PU246" s="34"/>
      <c r="PV246" s="34"/>
      <c r="PW246" s="34"/>
      <c r="PX246" s="34"/>
      <c r="PY246" s="34"/>
      <c r="PZ246" s="34"/>
      <c r="QA246" s="34"/>
      <c r="QB246" s="34"/>
      <c r="QC246" s="34"/>
      <c r="QD246" s="34"/>
      <c r="QE246" s="34"/>
      <c r="QF246" s="34"/>
      <c r="QG246" s="34"/>
      <c r="QH246" s="34"/>
      <c r="QI246" s="34"/>
      <c r="QJ246" s="34"/>
      <c r="QK246" s="34"/>
      <c r="QL246" s="34"/>
      <c r="QM246" s="34"/>
      <c r="QN246" s="34"/>
      <c r="QO246" s="34"/>
      <c r="QP246" s="34"/>
      <c r="QQ246" s="34"/>
      <c r="QR246" s="34"/>
      <c r="QS246" s="34"/>
      <c r="QT246" s="34"/>
      <c r="QU246" s="34"/>
      <c r="QV246" s="34"/>
      <c r="QW246" s="34"/>
      <c r="QX246" s="34"/>
      <c r="QY246" s="34"/>
      <c r="QZ246" s="34"/>
      <c r="RA246" s="34"/>
      <c r="RB246" s="34"/>
      <c r="RC246" s="34"/>
      <c r="RD246" s="34"/>
      <c r="RE246" s="34"/>
      <c r="RF246" s="34"/>
      <c r="RG246" s="34"/>
      <c r="RH246" s="34"/>
      <c r="RI246" s="34"/>
      <c r="RJ246" s="34"/>
      <c r="RK246" s="34"/>
      <c r="RL246" s="34"/>
      <c r="RM246" s="34"/>
      <c r="RN246" s="34"/>
      <c r="RO246" s="34"/>
      <c r="RP246" s="34"/>
      <c r="RQ246" s="34"/>
      <c r="RR246" s="34"/>
      <c r="RS246" s="34"/>
      <c r="RT246" s="34"/>
      <c r="RU246" s="34"/>
      <c r="RV246" s="34"/>
      <c r="RW246" s="34"/>
      <c r="RX246" s="34"/>
      <c r="RY246" s="34"/>
      <c r="RZ246" s="34"/>
      <c r="SA246" s="34"/>
      <c r="SB246" s="34"/>
      <c r="SC246" s="34"/>
      <c r="SD246" s="34"/>
      <c r="SE246" s="34"/>
      <c r="SF246" s="34"/>
      <c r="SG246" s="34"/>
      <c r="SH246" s="34"/>
      <c r="SI246" s="34"/>
      <c r="SJ246" s="34"/>
      <c r="SK246" s="34"/>
      <c r="SL246" s="34"/>
      <c r="SM246" s="34"/>
      <c r="SN246" s="34"/>
      <c r="SO246" s="34"/>
      <c r="SP246" s="34"/>
      <c r="SQ246" s="34"/>
      <c r="SR246" s="34"/>
      <c r="SS246" s="34"/>
      <c r="ST246" s="34"/>
      <c r="SU246" s="34"/>
      <c r="SV246" s="34"/>
      <c r="SW246" s="34"/>
      <c r="SX246" s="34"/>
      <c r="SY246" s="34"/>
      <c r="SZ246" s="34"/>
      <c r="TA246" s="34"/>
      <c r="TB246" s="34"/>
      <c r="TC246" s="34"/>
      <c r="TD246" s="34"/>
      <c r="TE246" s="34"/>
      <c r="TF246" s="34"/>
      <c r="TG246" s="34"/>
      <c r="TH246" s="34"/>
      <c r="TI246" s="34"/>
      <c r="TJ246" s="34"/>
      <c r="TK246" s="34"/>
      <c r="TL246" s="34"/>
      <c r="TM246" s="34"/>
      <c r="TN246" s="34"/>
      <c r="TO246" s="34"/>
      <c r="TP246" s="34"/>
      <c r="TQ246" s="34"/>
      <c r="TR246" s="34"/>
      <c r="TS246" s="34"/>
      <c r="TT246" s="34"/>
      <c r="TU246" s="34"/>
      <c r="TV246" s="34"/>
      <c r="TW246" s="34"/>
      <c r="TX246" s="34"/>
      <c r="TY246" s="34"/>
      <c r="TZ246" s="34"/>
      <c r="UA246" s="34"/>
      <c r="UB246" s="34"/>
      <c r="UC246" s="34"/>
      <c r="UD246" s="34"/>
      <c r="UE246" s="34"/>
      <c r="UF246" s="34"/>
      <c r="UG246" s="34"/>
      <c r="UH246" s="34"/>
      <c r="UI246" s="34"/>
      <c r="UJ246" s="34"/>
      <c r="UK246" s="34"/>
      <c r="UL246" s="34"/>
      <c r="UM246" s="34"/>
      <c r="UN246" s="34"/>
      <c r="UO246" s="34"/>
      <c r="UP246" s="34"/>
      <c r="UQ246" s="34"/>
      <c r="UR246" s="34"/>
      <c r="US246" s="34"/>
      <c r="UT246" s="34"/>
      <c r="UU246" s="34"/>
      <c r="UV246" s="34"/>
      <c r="UW246" s="34"/>
      <c r="UX246" s="34"/>
      <c r="UY246" s="34"/>
      <c r="UZ246" s="34"/>
      <c r="VA246" s="34"/>
      <c r="VB246" s="34"/>
      <c r="VC246" s="34"/>
      <c r="VD246" s="34"/>
      <c r="VE246" s="34"/>
      <c r="VF246" s="34"/>
      <c r="VG246" s="34"/>
      <c r="VH246" s="34"/>
      <c r="VI246" s="34"/>
      <c r="VJ246" s="34"/>
      <c r="VK246" s="34"/>
      <c r="VL246" s="34"/>
      <c r="VM246" s="34"/>
      <c r="VN246" s="34"/>
      <c r="VO246" s="34"/>
      <c r="VP246" s="34"/>
      <c r="VQ246" s="34"/>
      <c r="VR246" s="34"/>
      <c r="VS246" s="34"/>
      <c r="VT246" s="34"/>
      <c r="VU246" s="34"/>
      <c r="VV246" s="34"/>
      <c r="VW246" s="34"/>
      <c r="VX246" s="34"/>
      <c r="VY246" s="34"/>
      <c r="VZ246" s="34"/>
      <c r="WA246" s="34"/>
      <c r="WB246" s="34"/>
      <c r="WC246" s="34"/>
      <c r="WD246" s="34"/>
      <c r="WE246" s="34"/>
      <c r="WF246" s="34"/>
      <c r="WG246" s="34"/>
      <c r="WH246" s="34"/>
      <c r="WI246" s="34"/>
      <c r="WJ246" s="34"/>
      <c r="WK246" s="34"/>
      <c r="WL246" s="34"/>
      <c r="WM246" s="34"/>
      <c r="WN246" s="34"/>
      <c r="WO246" s="34"/>
      <c r="WP246" s="34"/>
      <c r="WQ246" s="34"/>
      <c r="WR246" s="34"/>
      <c r="WS246" s="34"/>
      <c r="WT246" s="34"/>
      <c r="WU246" s="34"/>
      <c r="WV246" s="34"/>
      <c r="WW246" s="34"/>
      <c r="WX246" s="34"/>
      <c r="WY246" s="34"/>
      <c r="WZ246" s="34"/>
      <c r="XA246" s="34"/>
      <c r="XB246" s="34"/>
      <c r="XC246" s="34"/>
      <c r="XD246" s="34"/>
      <c r="XE246" s="34"/>
      <c r="XF246" s="34"/>
      <c r="XG246" s="34"/>
      <c r="XH246" s="34"/>
      <c r="XI246" s="34"/>
      <c r="XJ246" s="34"/>
      <c r="XK246" s="34"/>
      <c r="XL246" s="34"/>
      <c r="XM246" s="34"/>
      <c r="XN246" s="34"/>
      <c r="XO246" s="34"/>
      <c r="XP246" s="34"/>
      <c r="XQ246" s="34"/>
      <c r="XR246" s="34"/>
      <c r="XS246" s="34"/>
      <c r="XT246" s="34"/>
      <c r="XU246" s="34"/>
      <c r="XV246" s="34"/>
      <c r="XW246" s="34"/>
      <c r="XX246" s="34"/>
      <c r="XY246" s="34"/>
      <c r="XZ246" s="34"/>
      <c r="YA246" s="34"/>
      <c r="YB246" s="34"/>
      <c r="YC246" s="34"/>
      <c r="YD246" s="34"/>
      <c r="YE246" s="34"/>
      <c r="YF246" s="34"/>
      <c r="YG246" s="34"/>
      <c r="YH246" s="34"/>
      <c r="YI246" s="34"/>
      <c r="YJ246" s="34"/>
      <c r="YK246" s="34"/>
      <c r="YL246" s="34"/>
      <c r="YM246" s="34"/>
      <c r="YN246" s="34"/>
      <c r="YO246" s="34"/>
      <c r="YP246" s="34"/>
      <c r="YQ246" s="34"/>
      <c r="YR246" s="34"/>
      <c r="YS246" s="34"/>
      <c r="YT246" s="34"/>
      <c r="YU246" s="34"/>
      <c r="YV246" s="34"/>
      <c r="YW246" s="34"/>
      <c r="YX246" s="34"/>
      <c r="YY246" s="34"/>
      <c r="YZ246" s="34"/>
      <c r="ZA246" s="34"/>
      <c r="ZB246" s="34"/>
      <c r="ZC246" s="34"/>
      <c r="ZD246" s="34"/>
      <c r="ZE246" s="34"/>
      <c r="ZF246" s="34"/>
      <c r="ZG246" s="34"/>
      <c r="ZH246" s="34"/>
      <c r="ZI246" s="34"/>
      <c r="ZJ246" s="34"/>
      <c r="ZK246" s="34"/>
      <c r="ZL246" s="34"/>
      <c r="ZM246" s="34"/>
      <c r="ZN246" s="34"/>
      <c r="ZO246" s="34"/>
      <c r="ZP246" s="34"/>
      <c r="ZQ246" s="34"/>
      <c r="ZR246" s="34"/>
      <c r="ZS246" s="34"/>
      <c r="ZT246" s="34"/>
      <c r="ZU246" s="34"/>
      <c r="ZV246" s="34"/>
      <c r="ZW246" s="34"/>
      <c r="ZX246" s="34"/>
      <c r="ZY246" s="34"/>
      <c r="ZZ246" s="34"/>
      <c r="AAA246" s="34"/>
      <c r="AAB246" s="34"/>
      <c r="AAC246" s="34"/>
      <c r="AAD246" s="34"/>
      <c r="AAE246" s="34"/>
      <c r="AAF246" s="34"/>
      <c r="AAG246" s="34"/>
      <c r="AAH246" s="34"/>
      <c r="AAI246" s="34"/>
      <c r="AAJ246" s="34"/>
      <c r="AAK246" s="34"/>
      <c r="AAL246" s="34"/>
      <c r="AAM246" s="34"/>
      <c r="AAN246" s="34"/>
      <c r="AAO246" s="34"/>
      <c r="AAP246" s="34"/>
      <c r="AAQ246" s="34"/>
      <c r="AAR246" s="34"/>
      <c r="AAS246" s="34"/>
      <c r="AAT246" s="34"/>
      <c r="AAU246" s="34"/>
      <c r="AAV246" s="34"/>
      <c r="AAW246" s="34"/>
      <c r="AAX246" s="34"/>
      <c r="AAY246" s="34"/>
      <c r="AAZ246" s="34"/>
      <c r="ABA246" s="34"/>
      <c r="ABB246" s="34"/>
      <c r="ABC246" s="34"/>
      <c r="ABD246" s="34"/>
      <c r="ABE246" s="34"/>
      <c r="ABF246" s="34"/>
      <c r="ABG246" s="34"/>
      <c r="ABH246" s="34"/>
      <c r="ABI246" s="34"/>
      <c r="ABJ246" s="34"/>
      <c r="ABK246" s="34"/>
      <c r="ABL246" s="34"/>
      <c r="ABM246" s="34"/>
      <c r="ABN246" s="34"/>
      <c r="ABO246" s="34"/>
      <c r="ABP246" s="34"/>
      <c r="ABQ246" s="34"/>
      <c r="ABR246" s="34"/>
      <c r="ABS246" s="34"/>
      <c r="ABT246" s="34"/>
      <c r="ABU246" s="34"/>
      <c r="ABV246" s="34"/>
      <c r="ABW246" s="34"/>
      <c r="ABX246" s="34"/>
      <c r="ABY246" s="34"/>
      <c r="ABZ246" s="34"/>
      <c r="ACA246" s="34"/>
      <c r="ACB246" s="34"/>
      <c r="ACC246" s="34"/>
      <c r="ACD246" s="34"/>
      <c r="ACE246" s="34"/>
      <c r="ACF246" s="34"/>
      <c r="ACG246" s="34"/>
      <c r="ACH246" s="34"/>
      <c r="ACI246" s="34"/>
      <c r="ACJ246" s="34"/>
      <c r="ACK246" s="34"/>
      <c r="ACL246" s="34"/>
      <c r="ACM246" s="34"/>
      <c r="ACN246" s="34"/>
      <c r="ACO246" s="34"/>
      <c r="ACP246" s="34"/>
      <c r="ACQ246" s="34"/>
      <c r="ACR246" s="34"/>
      <c r="ACS246" s="34"/>
      <c r="ACT246" s="34"/>
      <c r="ACU246" s="34"/>
      <c r="ACV246" s="34"/>
      <c r="ACW246" s="34"/>
      <c r="ACX246" s="34"/>
      <c r="ACY246" s="34"/>
      <c r="ACZ246" s="34"/>
      <c r="ADA246" s="34"/>
      <c r="ADB246" s="34"/>
      <c r="ADC246" s="34"/>
      <c r="ADD246" s="34"/>
      <c r="ADE246" s="34"/>
      <c r="ADF246" s="34"/>
      <c r="ADG246" s="34"/>
      <c r="ADH246" s="34"/>
      <c r="ADI246" s="34"/>
      <c r="ADJ246" s="34"/>
      <c r="ADK246" s="34"/>
      <c r="ADL246" s="34"/>
      <c r="ADM246" s="34"/>
      <c r="ADN246" s="34"/>
      <c r="ADO246" s="34"/>
      <c r="ADP246" s="34"/>
      <c r="ADQ246" s="34"/>
      <c r="ADR246" s="34"/>
      <c r="ADS246" s="34"/>
      <c r="ADT246" s="34"/>
      <c r="ADU246" s="34"/>
      <c r="ADV246" s="34"/>
      <c r="ADW246" s="34"/>
      <c r="ADX246" s="34"/>
      <c r="ADY246" s="34"/>
      <c r="ADZ246" s="34"/>
      <c r="AEA246" s="34"/>
      <c r="AEB246" s="34"/>
      <c r="AEC246" s="34"/>
      <c r="AED246" s="34"/>
      <c r="AEE246" s="34"/>
      <c r="AEF246" s="34"/>
      <c r="AEG246" s="34"/>
      <c r="AEH246" s="34"/>
      <c r="AEI246" s="34"/>
      <c r="AEJ246" s="34"/>
      <c r="AEK246" s="34"/>
      <c r="AEL246" s="34"/>
      <c r="AEM246" s="34"/>
      <c r="AEN246" s="34"/>
      <c r="AEO246" s="34"/>
      <c r="AEP246" s="34"/>
      <c r="AEQ246" s="34"/>
      <c r="AER246" s="34"/>
      <c r="AES246" s="34"/>
      <c r="AET246" s="34"/>
      <c r="AEU246" s="34"/>
      <c r="AEV246" s="34"/>
      <c r="AEW246" s="34"/>
      <c r="AEX246" s="34"/>
      <c r="AEY246" s="34"/>
      <c r="AEZ246" s="34"/>
      <c r="AFA246" s="34"/>
      <c r="AFB246" s="34"/>
      <c r="AFC246" s="34"/>
      <c r="AFD246" s="34"/>
      <c r="AFE246" s="34"/>
      <c r="AFF246" s="34"/>
      <c r="AFG246" s="34"/>
      <c r="AFH246" s="34"/>
      <c r="AFI246" s="34"/>
      <c r="AFJ246" s="34"/>
      <c r="AFK246" s="34"/>
      <c r="AFL246" s="34"/>
      <c r="AFM246" s="34"/>
      <c r="AFN246" s="34"/>
      <c r="AFO246" s="34"/>
      <c r="AFP246" s="34"/>
      <c r="AFQ246" s="34"/>
      <c r="AFR246" s="34"/>
      <c r="AFS246" s="34"/>
      <c r="AFT246" s="34"/>
      <c r="AFU246" s="34"/>
      <c r="AFV246" s="34"/>
      <c r="AFW246" s="34"/>
      <c r="AFX246" s="34"/>
      <c r="AFY246" s="34"/>
      <c r="AFZ246" s="34"/>
      <c r="AGA246" s="34"/>
      <c r="AGB246" s="34"/>
      <c r="AGC246" s="34"/>
      <c r="AGD246" s="34"/>
      <c r="AGE246" s="34"/>
      <c r="AGF246" s="34"/>
      <c r="AGG246" s="34"/>
      <c r="AGH246" s="34"/>
      <c r="AGI246" s="34"/>
      <c r="AGJ246" s="34"/>
      <c r="AGK246" s="34"/>
      <c r="AGL246" s="34"/>
      <c r="AGM246" s="34"/>
      <c r="AGN246" s="34"/>
      <c r="AGO246" s="34"/>
      <c r="AGP246" s="34"/>
      <c r="AGQ246" s="34"/>
      <c r="AGR246" s="34"/>
      <c r="AGS246" s="34"/>
      <c r="AGT246" s="34"/>
      <c r="AGU246" s="34"/>
      <c r="AGV246" s="34"/>
      <c r="AGW246" s="34"/>
      <c r="AGX246" s="34"/>
      <c r="AGY246" s="34"/>
      <c r="AGZ246" s="34"/>
      <c r="AHA246" s="34"/>
      <c r="AHB246" s="34"/>
      <c r="AHC246" s="34"/>
      <c r="AHD246" s="34"/>
      <c r="AHE246" s="34"/>
      <c r="AHF246" s="34"/>
      <c r="AHG246" s="34"/>
      <c r="AHH246" s="34"/>
      <c r="AHI246" s="34"/>
      <c r="AHJ246" s="34"/>
      <c r="AHK246" s="34"/>
      <c r="AHL246" s="34"/>
      <c r="AHM246" s="34"/>
      <c r="AHN246" s="34"/>
      <c r="AHO246" s="34"/>
      <c r="AHP246" s="34"/>
      <c r="AHQ246" s="34"/>
      <c r="AHR246" s="34"/>
      <c r="AHS246" s="34"/>
      <c r="AHT246" s="34"/>
      <c r="AHU246" s="34"/>
      <c r="AHV246" s="34"/>
      <c r="AHW246" s="34"/>
      <c r="AHX246" s="34"/>
      <c r="AHY246" s="34"/>
      <c r="AHZ246" s="34"/>
      <c r="AIA246" s="34"/>
      <c r="AIB246" s="34"/>
      <c r="AIC246" s="34"/>
      <c r="AID246" s="34"/>
      <c r="AIE246" s="34"/>
      <c r="AIF246" s="34"/>
      <c r="AIG246" s="34"/>
      <c r="AIH246" s="34"/>
      <c r="AII246" s="34"/>
      <c r="AIJ246" s="34"/>
      <c r="AIK246" s="34"/>
      <c r="AIL246" s="34"/>
      <c r="AIM246" s="34"/>
      <c r="AIN246" s="34"/>
      <c r="AIO246" s="34"/>
      <c r="AIP246" s="34"/>
      <c r="AIQ246" s="34"/>
      <c r="AIR246" s="34"/>
      <c r="AIS246" s="34"/>
      <c r="AIT246" s="34"/>
      <c r="AIU246" s="34"/>
      <c r="AIV246" s="34"/>
      <c r="AIW246" s="34"/>
      <c r="AIX246" s="34"/>
      <c r="AIY246" s="34"/>
      <c r="AIZ246" s="34"/>
      <c r="AJA246" s="34"/>
      <c r="AJB246" s="34"/>
      <c r="AJC246" s="34"/>
      <c r="AJD246" s="34"/>
      <c r="AJE246" s="34"/>
      <c r="AJF246" s="34"/>
      <c r="AJG246" s="34"/>
      <c r="AJH246" s="34"/>
      <c r="AJI246" s="34"/>
      <c r="AJJ246" s="34"/>
      <c r="AJK246" s="34"/>
      <c r="AJL246" s="34"/>
      <c r="AJM246" s="34"/>
      <c r="AJN246" s="34"/>
      <c r="AJO246" s="34"/>
      <c r="AJP246" s="34"/>
      <c r="AJQ246" s="34"/>
      <c r="AJR246" s="34"/>
      <c r="AJS246" s="34"/>
      <c r="AJT246" s="34"/>
      <c r="AJU246" s="34"/>
      <c r="AJV246" s="34"/>
      <c r="AJW246" s="34"/>
      <c r="AJX246" s="34"/>
      <c r="AJY246" s="34"/>
      <c r="AJZ246" s="34"/>
      <c r="AKA246" s="34"/>
      <c r="AKB246" s="34"/>
      <c r="AKC246" s="34"/>
      <c r="AKD246" s="34"/>
      <c r="AKE246" s="34"/>
      <c r="AKF246" s="34"/>
      <c r="AKG246" s="34"/>
      <c r="AKH246" s="34"/>
      <c r="AKI246" s="34"/>
      <c r="AKJ246" s="34"/>
      <c r="AKK246" s="34"/>
      <c r="AKL246" s="34"/>
      <c r="AKM246" s="34"/>
      <c r="AKN246" s="34"/>
      <c r="AKO246" s="34"/>
      <c r="AKP246" s="34"/>
      <c r="AKQ246" s="34"/>
      <c r="AKR246" s="34"/>
      <c r="AKS246" s="34"/>
      <c r="AKT246" s="34"/>
      <c r="AKU246" s="34"/>
      <c r="AKV246" s="34"/>
      <c r="AKW246" s="34"/>
      <c r="AKX246" s="34"/>
      <c r="AKY246" s="34"/>
      <c r="AKZ246" s="34"/>
      <c r="ALA246" s="34"/>
      <c r="ALB246" s="34"/>
      <c r="ALC246" s="34"/>
      <c r="ALD246" s="34"/>
      <c r="ALE246" s="34"/>
      <c r="ALF246" s="34"/>
      <c r="ALG246" s="34"/>
      <c r="ALH246" s="34"/>
      <c r="ALI246" s="34"/>
      <c r="ALJ246" s="34"/>
      <c r="ALK246" s="34"/>
      <c r="ALL246" s="34"/>
      <c r="ALM246" s="34"/>
      <c r="ALN246" s="34"/>
      <c r="ALO246" s="34"/>
      <c r="ALP246" s="34"/>
      <c r="ALQ246" s="34"/>
      <c r="ALR246" s="34"/>
      <c r="ALS246" s="34"/>
      <c r="ALT246" s="34"/>
      <c r="ALU246" s="34"/>
      <c r="ALV246" s="34"/>
      <c r="ALW246" s="34"/>
      <c r="ALX246" s="34"/>
      <c r="ALY246" s="34"/>
      <c r="ALZ246" s="34"/>
      <c r="AMA246" s="34"/>
      <c r="AMB246" s="34"/>
      <c r="AMC246" s="34"/>
      <c r="AMD246" s="34"/>
      <c r="AME246" s="34"/>
      <c r="AMF246" s="34"/>
      <c r="AMG246" s="34"/>
      <c r="AMH246" s="34"/>
      <c r="AMI246" s="34"/>
      <c r="AMJ246" s="34"/>
      <c r="AMK246" s="34"/>
    </row>
    <row r="247" spans="1:1025" x14ac:dyDescent="0.25">
      <c r="A247" s="34"/>
      <c r="B247" s="16"/>
      <c r="C247" s="30"/>
      <c r="D247" s="32"/>
      <c r="E247" s="21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L247" s="34"/>
      <c r="BM247" s="34"/>
      <c r="BN247" s="34"/>
      <c r="BO247" s="34"/>
      <c r="BP247" s="34"/>
      <c r="BQ247" s="34"/>
      <c r="BR247" s="34"/>
      <c r="BS247" s="34"/>
      <c r="BT247" s="34"/>
      <c r="BU247" s="34"/>
      <c r="BV247" s="34"/>
      <c r="BW247" s="34"/>
      <c r="BX247" s="34"/>
      <c r="BY247" s="34"/>
      <c r="BZ247" s="34"/>
      <c r="CA247" s="34"/>
      <c r="CB247" s="34"/>
      <c r="CC247" s="34"/>
      <c r="CD247" s="34"/>
      <c r="CE247" s="34"/>
      <c r="CF247" s="34"/>
      <c r="CG247" s="34"/>
      <c r="CH247" s="34"/>
      <c r="CI247" s="34"/>
      <c r="CJ247" s="34"/>
      <c r="CK247" s="34"/>
      <c r="CL247" s="34"/>
      <c r="CM247" s="34"/>
      <c r="CN247" s="34"/>
      <c r="CO247" s="34"/>
      <c r="CP247" s="34"/>
      <c r="CQ247" s="34"/>
      <c r="CR247" s="34"/>
      <c r="CS247" s="34"/>
      <c r="CT247" s="34"/>
      <c r="CU247" s="34"/>
      <c r="CV247" s="34"/>
      <c r="CW247" s="34"/>
      <c r="CX247" s="34"/>
      <c r="CY247" s="34"/>
      <c r="CZ247" s="34"/>
      <c r="DA247" s="34"/>
      <c r="DB247" s="34"/>
      <c r="DC247" s="34"/>
      <c r="DD247" s="34"/>
      <c r="DE247" s="34"/>
      <c r="DF247" s="34"/>
      <c r="DG247" s="34"/>
      <c r="DH247" s="34"/>
      <c r="DI247" s="34"/>
      <c r="DJ247" s="34"/>
      <c r="DK247" s="34"/>
      <c r="DL247" s="34"/>
      <c r="DM247" s="34"/>
      <c r="DN247" s="34"/>
      <c r="DO247" s="34"/>
      <c r="DP247" s="34"/>
      <c r="DQ247" s="34"/>
      <c r="DR247" s="34"/>
      <c r="DS247" s="34"/>
      <c r="DT247" s="34"/>
      <c r="DU247" s="34"/>
      <c r="DV247" s="34"/>
      <c r="DW247" s="34"/>
      <c r="DX247" s="34"/>
      <c r="DY247" s="34"/>
      <c r="DZ247" s="34"/>
      <c r="EA247" s="34"/>
      <c r="EB247" s="34"/>
      <c r="EC247" s="34"/>
      <c r="ED247" s="34"/>
      <c r="EE247" s="34"/>
      <c r="EF247" s="34"/>
      <c r="EG247" s="34"/>
      <c r="EH247" s="34"/>
      <c r="EI247" s="34"/>
      <c r="EJ247" s="34"/>
      <c r="EK247" s="34"/>
      <c r="EL247" s="34"/>
      <c r="EM247" s="34"/>
      <c r="EN247" s="34"/>
      <c r="EO247" s="34"/>
      <c r="EP247" s="34"/>
      <c r="EQ247" s="34"/>
      <c r="ER247" s="34"/>
      <c r="ES247" s="34"/>
      <c r="ET247" s="34"/>
      <c r="EU247" s="34"/>
      <c r="EV247" s="34"/>
      <c r="EW247" s="34"/>
      <c r="EX247" s="34"/>
      <c r="EY247" s="34"/>
      <c r="EZ247" s="34"/>
      <c r="FA247" s="34"/>
      <c r="FB247" s="34"/>
      <c r="FC247" s="34"/>
      <c r="FD247" s="34"/>
      <c r="FE247" s="34"/>
      <c r="FF247" s="34"/>
      <c r="FG247" s="34"/>
      <c r="FH247" s="34"/>
      <c r="FI247" s="34"/>
      <c r="FJ247" s="34"/>
      <c r="FK247" s="34"/>
      <c r="FL247" s="34"/>
      <c r="FM247" s="34"/>
      <c r="FN247" s="34"/>
      <c r="FO247" s="34"/>
      <c r="FP247" s="34"/>
      <c r="FQ247" s="34"/>
      <c r="FR247" s="34"/>
      <c r="FS247" s="34"/>
      <c r="FT247" s="34"/>
      <c r="FU247" s="34"/>
      <c r="FV247" s="34"/>
      <c r="FW247" s="34"/>
      <c r="FX247" s="34"/>
      <c r="FY247" s="34"/>
      <c r="FZ247" s="34"/>
      <c r="GA247" s="34"/>
      <c r="GB247" s="34"/>
      <c r="GC247" s="34"/>
      <c r="GD247" s="34"/>
      <c r="GE247" s="34"/>
      <c r="GF247" s="34"/>
      <c r="GG247" s="34"/>
      <c r="GH247" s="34"/>
      <c r="GI247" s="34"/>
      <c r="GJ247" s="34"/>
      <c r="GK247" s="34"/>
      <c r="GL247" s="34"/>
      <c r="GM247" s="34"/>
      <c r="GN247" s="34"/>
      <c r="GO247" s="34"/>
      <c r="GP247" s="34"/>
      <c r="GQ247" s="34"/>
      <c r="GR247" s="34"/>
      <c r="GS247" s="34"/>
      <c r="GT247" s="34"/>
      <c r="GU247" s="34"/>
      <c r="GV247" s="34"/>
      <c r="GW247" s="34"/>
      <c r="GX247" s="34"/>
      <c r="GY247" s="34"/>
      <c r="GZ247" s="34"/>
      <c r="HA247" s="34"/>
      <c r="HB247" s="34"/>
      <c r="HC247" s="34"/>
      <c r="HD247" s="34"/>
      <c r="HE247" s="34"/>
      <c r="HF247" s="34"/>
      <c r="HG247" s="34"/>
      <c r="HH247" s="34"/>
      <c r="HI247" s="34"/>
      <c r="HJ247" s="34"/>
      <c r="HK247" s="34"/>
      <c r="HL247" s="34"/>
      <c r="HM247" s="34"/>
      <c r="HN247" s="34"/>
      <c r="HO247" s="34"/>
      <c r="HP247" s="34"/>
      <c r="HQ247" s="34"/>
      <c r="HR247" s="34"/>
      <c r="HS247" s="34"/>
      <c r="HT247" s="34"/>
      <c r="HU247" s="34"/>
      <c r="HV247" s="34"/>
      <c r="HW247" s="34"/>
      <c r="HX247" s="34"/>
      <c r="HY247" s="34"/>
      <c r="HZ247" s="34"/>
      <c r="IA247" s="34"/>
      <c r="IB247" s="34"/>
      <c r="IC247" s="34"/>
      <c r="ID247" s="34"/>
      <c r="IE247" s="34"/>
      <c r="IF247" s="34"/>
      <c r="IG247" s="34"/>
      <c r="IH247" s="34"/>
      <c r="II247" s="34"/>
      <c r="IJ247" s="34"/>
      <c r="IK247" s="34"/>
      <c r="IL247" s="34"/>
      <c r="IM247" s="34"/>
      <c r="IN247" s="34"/>
      <c r="IO247" s="34"/>
      <c r="IP247" s="34"/>
      <c r="IQ247" s="34"/>
      <c r="IR247" s="34"/>
      <c r="IS247" s="34"/>
      <c r="IT247" s="34"/>
      <c r="IU247" s="34"/>
      <c r="IV247" s="34"/>
      <c r="IW247" s="34"/>
      <c r="IX247" s="34"/>
      <c r="IY247" s="34"/>
      <c r="IZ247" s="34"/>
      <c r="JA247" s="34"/>
      <c r="JB247" s="34"/>
      <c r="JC247" s="34"/>
      <c r="JD247" s="34"/>
      <c r="JE247" s="34"/>
      <c r="JF247" s="34"/>
      <c r="JG247" s="34"/>
      <c r="JH247" s="34"/>
      <c r="JI247" s="34"/>
      <c r="JJ247" s="34"/>
      <c r="JK247" s="34"/>
      <c r="JL247" s="34"/>
      <c r="JM247" s="34"/>
      <c r="JN247" s="34"/>
      <c r="JO247" s="34"/>
      <c r="JP247" s="34"/>
      <c r="JQ247" s="34"/>
      <c r="JR247" s="34"/>
      <c r="JS247" s="34"/>
      <c r="JT247" s="34"/>
      <c r="JU247" s="34"/>
      <c r="JV247" s="34"/>
      <c r="JW247" s="34"/>
      <c r="JX247" s="34"/>
      <c r="JY247" s="34"/>
      <c r="JZ247" s="34"/>
      <c r="KA247" s="34"/>
      <c r="KB247" s="34"/>
      <c r="KC247" s="34"/>
      <c r="KD247" s="34"/>
      <c r="KE247" s="34"/>
      <c r="KF247" s="34"/>
      <c r="KG247" s="34"/>
      <c r="KH247" s="34"/>
      <c r="KI247" s="34"/>
      <c r="KJ247" s="34"/>
      <c r="KK247" s="34"/>
      <c r="KL247" s="34"/>
      <c r="KM247" s="34"/>
      <c r="KN247" s="34"/>
      <c r="KO247" s="34"/>
      <c r="KP247" s="34"/>
      <c r="KQ247" s="34"/>
      <c r="KR247" s="34"/>
      <c r="KS247" s="34"/>
      <c r="KT247" s="34"/>
      <c r="KU247" s="34"/>
      <c r="KV247" s="34"/>
      <c r="KW247" s="34"/>
      <c r="KX247" s="34"/>
      <c r="KY247" s="34"/>
      <c r="KZ247" s="34"/>
      <c r="LA247" s="34"/>
      <c r="LB247" s="34"/>
      <c r="LC247" s="34"/>
      <c r="LD247" s="34"/>
      <c r="LE247" s="34"/>
      <c r="LF247" s="34"/>
      <c r="LG247" s="34"/>
      <c r="LH247" s="34"/>
      <c r="LI247" s="34"/>
      <c r="LJ247" s="34"/>
      <c r="LK247" s="34"/>
      <c r="LL247" s="34"/>
      <c r="LM247" s="34"/>
      <c r="LN247" s="34"/>
      <c r="LO247" s="34"/>
      <c r="LP247" s="34"/>
      <c r="LQ247" s="34"/>
      <c r="LR247" s="34"/>
      <c r="LS247" s="34"/>
      <c r="LT247" s="34"/>
      <c r="LU247" s="34"/>
      <c r="LV247" s="34"/>
      <c r="LW247" s="34"/>
      <c r="LX247" s="34"/>
      <c r="LY247" s="34"/>
      <c r="LZ247" s="34"/>
      <c r="MA247" s="34"/>
      <c r="MB247" s="34"/>
      <c r="MC247" s="34"/>
      <c r="MD247" s="34"/>
      <c r="ME247" s="34"/>
      <c r="MF247" s="34"/>
      <c r="MG247" s="34"/>
      <c r="MH247" s="34"/>
      <c r="MI247" s="34"/>
      <c r="MJ247" s="34"/>
      <c r="MK247" s="34"/>
      <c r="ML247" s="34"/>
      <c r="MM247" s="34"/>
      <c r="MN247" s="34"/>
      <c r="MO247" s="34"/>
      <c r="MP247" s="34"/>
      <c r="MQ247" s="34"/>
      <c r="MR247" s="34"/>
      <c r="MS247" s="34"/>
      <c r="MT247" s="34"/>
      <c r="MU247" s="34"/>
      <c r="MV247" s="34"/>
      <c r="MW247" s="34"/>
      <c r="MX247" s="34"/>
      <c r="MY247" s="34"/>
      <c r="MZ247" s="34"/>
      <c r="NA247" s="34"/>
      <c r="NB247" s="34"/>
      <c r="NC247" s="34"/>
      <c r="ND247" s="34"/>
      <c r="NE247" s="34"/>
      <c r="NF247" s="34"/>
      <c r="NG247" s="34"/>
      <c r="NH247" s="34"/>
      <c r="NI247" s="34"/>
      <c r="NJ247" s="34"/>
      <c r="NK247" s="34"/>
      <c r="NL247" s="34"/>
      <c r="NM247" s="34"/>
      <c r="NN247" s="34"/>
      <c r="NO247" s="34"/>
      <c r="NP247" s="34"/>
      <c r="NQ247" s="34"/>
      <c r="NR247" s="34"/>
      <c r="NS247" s="34"/>
      <c r="NT247" s="34"/>
      <c r="NU247" s="34"/>
      <c r="NV247" s="34"/>
      <c r="NW247" s="34"/>
      <c r="NX247" s="34"/>
      <c r="NY247" s="34"/>
      <c r="NZ247" s="34"/>
      <c r="OA247" s="34"/>
      <c r="OB247" s="34"/>
      <c r="OC247" s="34"/>
      <c r="OD247" s="34"/>
      <c r="OE247" s="34"/>
      <c r="OF247" s="34"/>
      <c r="OG247" s="34"/>
      <c r="OH247" s="34"/>
      <c r="OI247" s="34"/>
      <c r="OJ247" s="34"/>
      <c r="OK247" s="34"/>
      <c r="OL247" s="34"/>
      <c r="OM247" s="34"/>
      <c r="ON247" s="34"/>
      <c r="OO247" s="34"/>
      <c r="OP247" s="34"/>
      <c r="OQ247" s="34"/>
      <c r="OR247" s="34"/>
      <c r="OS247" s="34"/>
      <c r="OT247" s="34"/>
      <c r="OU247" s="34"/>
      <c r="OV247" s="34"/>
      <c r="OW247" s="34"/>
      <c r="OX247" s="34"/>
      <c r="OY247" s="34"/>
      <c r="OZ247" s="34"/>
      <c r="PA247" s="34"/>
      <c r="PB247" s="34"/>
      <c r="PC247" s="34"/>
      <c r="PD247" s="34"/>
      <c r="PE247" s="34"/>
      <c r="PF247" s="34"/>
      <c r="PG247" s="34"/>
      <c r="PH247" s="34"/>
      <c r="PI247" s="34"/>
      <c r="PJ247" s="34"/>
      <c r="PK247" s="34"/>
      <c r="PL247" s="34"/>
      <c r="PM247" s="34"/>
      <c r="PN247" s="34"/>
      <c r="PO247" s="34"/>
      <c r="PP247" s="34"/>
      <c r="PQ247" s="34"/>
      <c r="PR247" s="34"/>
      <c r="PS247" s="34"/>
      <c r="PT247" s="34"/>
      <c r="PU247" s="34"/>
      <c r="PV247" s="34"/>
      <c r="PW247" s="34"/>
      <c r="PX247" s="34"/>
      <c r="PY247" s="34"/>
      <c r="PZ247" s="34"/>
      <c r="QA247" s="34"/>
      <c r="QB247" s="34"/>
      <c r="QC247" s="34"/>
      <c r="QD247" s="34"/>
      <c r="QE247" s="34"/>
      <c r="QF247" s="34"/>
      <c r="QG247" s="34"/>
      <c r="QH247" s="34"/>
      <c r="QI247" s="34"/>
      <c r="QJ247" s="34"/>
      <c r="QK247" s="34"/>
      <c r="QL247" s="34"/>
      <c r="QM247" s="34"/>
      <c r="QN247" s="34"/>
      <c r="QO247" s="34"/>
      <c r="QP247" s="34"/>
      <c r="QQ247" s="34"/>
      <c r="QR247" s="34"/>
      <c r="QS247" s="34"/>
      <c r="QT247" s="34"/>
      <c r="QU247" s="34"/>
      <c r="QV247" s="34"/>
      <c r="QW247" s="34"/>
      <c r="QX247" s="34"/>
      <c r="QY247" s="34"/>
      <c r="QZ247" s="34"/>
      <c r="RA247" s="34"/>
      <c r="RB247" s="34"/>
      <c r="RC247" s="34"/>
      <c r="RD247" s="34"/>
      <c r="RE247" s="34"/>
      <c r="RF247" s="34"/>
      <c r="RG247" s="34"/>
      <c r="RH247" s="34"/>
      <c r="RI247" s="34"/>
      <c r="RJ247" s="34"/>
      <c r="RK247" s="34"/>
      <c r="RL247" s="34"/>
      <c r="RM247" s="34"/>
      <c r="RN247" s="34"/>
      <c r="RO247" s="34"/>
      <c r="RP247" s="34"/>
      <c r="RQ247" s="34"/>
      <c r="RR247" s="34"/>
      <c r="RS247" s="34"/>
      <c r="RT247" s="34"/>
      <c r="RU247" s="34"/>
      <c r="RV247" s="34"/>
      <c r="RW247" s="34"/>
      <c r="RX247" s="34"/>
      <c r="RY247" s="34"/>
      <c r="RZ247" s="34"/>
      <c r="SA247" s="34"/>
      <c r="SB247" s="34"/>
      <c r="SC247" s="34"/>
      <c r="SD247" s="34"/>
      <c r="SE247" s="34"/>
      <c r="SF247" s="34"/>
      <c r="SG247" s="34"/>
      <c r="SH247" s="34"/>
      <c r="SI247" s="34"/>
      <c r="SJ247" s="34"/>
      <c r="SK247" s="34"/>
      <c r="SL247" s="34"/>
      <c r="SM247" s="34"/>
      <c r="SN247" s="34"/>
      <c r="SO247" s="34"/>
      <c r="SP247" s="34"/>
      <c r="SQ247" s="34"/>
      <c r="SR247" s="34"/>
      <c r="SS247" s="34"/>
      <c r="ST247" s="34"/>
      <c r="SU247" s="34"/>
      <c r="SV247" s="34"/>
      <c r="SW247" s="34"/>
      <c r="SX247" s="34"/>
      <c r="SY247" s="34"/>
      <c r="SZ247" s="34"/>
      <c r="TA247" s="34"/>
      <c r="TB247" s="34"/>
      <c r="TC247" s="34"/>
      <c r="TD247" s="34"/>
      <c r="TE247" s="34"/>
      <c r="TF247" s="34"/>
      <c r="TG247" s="34"/>
      <c r="TH247" s="34"/>
      <c r="TI247" s="34"/>
      <c r="TJ247" s="34"/>
      <c r="TK247" s="34"/>
      <c r="TL247" s="34"/>
      <c r="TM247" s="34"/>
      <c r="TN247" s="34"/>
      <c r="TO247" s="34"/>
      <c r="TP247" s="34"/>
      <c r="TQ247" s="34"/>
      <c r="TR247" s="34"/>
      <c r="TS247" s="34"/>
      <c r="TT247" s="34"/>
      <c r="TU247" s="34"/>
      <c r="TV247" s="34"/>
      <c r="TW247" s="34"/>
      <c r="TX247" s="34"/>
      <c r="TY247" s="34"/>
      <c r="TZ247" s="34"/>
      <c r="UA247" s="34"/>
      <c r="UB247" s="34"/>
      <c r="UC247" s="34"/>
      <c r="UD247" s="34"/>
      <c r="UE247" s="34"/>
      <c r="UF247" s="34"/>
      <c r="UG247" s="34"/>
      <c r="UH247" s="34"/>
      <c r="UI247" s="34"/>
      <c r="UJ247" s="34"/>
      <c r="UK247" s="34"/>
      <c r="UL247" s="34"/>
      <c r="UM247" s="34"/>
      <c r="UN247" s="34"/>
      <c r="UO247" s="34"/>
      <c r="UP247" s="34"/>
      <c r="UQ247" s="34"/>
      <c r="UR247" s="34"/>
      <c r="US247" s="34"/>
      <c r="UT247" s="34"/>
      <c r="UU247" s="34"/>
      <c r="UV247" s="34"/>
      <c r="UW247" s="34"/>
      <c r="UX247" s="34"/>
      <c r="UY247" s="34"/>
      <c r="UZ247" s="34"/>
      <c r="VA247" s="34"/>
      <c r="VB247" s="34"/>
      <c r="VC247" s="34"/>
      <c r="VD247" s="34"/>
      <c r="VE247" s="34"/>
      <c r="VF247" s="34"/>
      <c r="VG247" s="34"/>
      <c r="VH247" s="34"/>
      <c r="VI247" s="34"/>
      <c r="VJ247" s="34"/>
      <c r="VK247" s="34"/>
      <c r="VL247" s="34"/>
      <c r="VM247" s="34"/>
      <c r="VN247" s="34"/>
      <c r="VO247" s="34"/>
      <c r="VP247" s="34"/>
      <c r="VQ247" s="34"/>
      <c r="VR247" s="34"/>
      <c r="VS247" s="34"/>
      <c r="VT247" s="34"/>
      <c r="VU247" s="34"/>
      <c r="VV247" s="34"/>
      <c r="VW247" s="34"/>
      <c r="VX247" s="34"/>
      <c r="VY247" s="34"/>
      <c r="VZ247" s="34"/>
      <c r="WA247" s="34"/>
      <c r="WB247" s="34"/>
      <c r="WC247" s="34"/>
      <c r="WD247" s="34"/>
      <c r="WE247" s="34"/>
      <c r="WF247" s="34"/>
      <c r="WG247" s="34"/>
      <c r="WH247" s="34"/>
      <c r="WI247" s="34"/>
      <c r="WJ247" s="34"/>
      <c r="WK247" s="34"/>
      <c r="WL247" s="34"/>
      <c r="WM247" s="34"/>
      <c r="WN247" s="34"/>
      <c r="WO247" s="34"/>
      <c r="WP247" s="34"/>
      <c r="WQ247" s="34"/>
      <c r="WR247" s="34"/>
      <c r="WS247" s="34"/>
      <c r="WT247" s="34"/>
      <c r="WU247" s="34"/>
      <c r="WV247" s="34"/>
      <c r="WW247" s="34"/>
      <c r="WX247" s="34"/>
      <c r="WY247" s="34"/>
      <c r="WZ247" s="34"/>
      <c r="XA247" s="34"/>
      <c r="XB247" s="34"/>
      <c r="XC247" s="34"/>
      <c r="XD247" s="34"/>
      <c r="XE247" s="34"/>
      <c r="XF247" s="34"/>
      <c r="XG247" s="34"/>
      <c r="XH247" s="34"/>
      <c r="XI247" s="34"/>
      <c r="XJ247" s="34"/>
      <c r="XK247" s="34"/>
      <c r="XL247" s="34"/>
      <c r="XM247" s="34"/>
      <c r="XN247" s="34"/>
      <c r="XO247" s="34"/>
      <c r="XP247" s="34"/>
      <c r="XQ247" s="34"/>
      <c r="XR247" s="34"/>
      <c r="XS247" s="34"/>
      <c r="XT247" s="34"/>
      <c r="XU247" s="34"/>
      <c r="XV247" s="34"/>
      <c r="XW247" s="34"/>
      <c r="XX247" s="34"/>
      <c r="XY247" s="34"/>
      <c r="XZ247" s="34"/>
      <c r="YA247" s="34"/>
      <c r="YB247" s="34"/>
      <c r="YC247" s="34"/>
      <c r="YD247" s="34"/>
      <c r="YE247" s="34"/>
      <c r="YF247" s="34"/>
      <c r="YG247" s="34"/>
      <c r="YH247" s="34"/>
      <c r="YI247" s="34"/>
      <c r="YJ247" s="34"/>
      <c r="YK247" s="34"/>
      <c r="YL247" s="34"/>
      <c r="YM247" s="34"/>
      <c r="YN247" s="34"/>
      <c r="YO247" s="34"/>
      <c r="YP247" s="34"/>
      <c r="YQ247" s="34"/>
      <c r="YR247" s="34"/>
      <c r="YS247" s="34"/>
      <c r="YT247" s="34"/>
      <c r="YU247" s="34"/>
      <c r="YV247" s="34"/>
      <c r="YW247" s="34"/>
      <c r="YX247" s="34"/>
      <c r="YY247" s="34"/>
      <c r="YZ247" s="34"/>
      <c r="ZA247" s="34"/>
      <c r="ZB247" s="34"/>
      <c r="ZC247" s="34"/>
      <c r="ZD247" s="34"/>
      <c r="ZE247" s="34"/>
      <c r="ZF247" s="34"/>
      <c r="ZG247" s="34"/>
      <c r="ZH247" s="34"/>
      <c r="ZI247" s="34"/>
      <c r="ZJ247" s="34"/>
      <c r="ZK247" s="34"/>
      <c r="ZL247" s="34"/>
      <c r="ZM247" s="34"/>
      <c r="ZN247" s="34"/>
      <c r="ZO247" s="34"/>
      <c r="ZP247" s="34"/>
      <c r="ZQ247" s="34"/>
      <c r="ZR247" s="34"/>
      <c r="ZS247" s="34"/>
      <c r="ZT247" s="34"/>
      <c r="ZU247" s="34"/>
      <c r="ZV247" s="34"/>
      <c r="ZW247" s="34"/>
      <c r="ZX247" s="34"/>
      <c r="ZY247" s="34"/>
      <c r="ZZ247" s="34"/>
      <c r="AAA247" s="34"/>
      <c r="AAB247" s="34"/>
      <c r="AAC247" s="34"/>
      <c r="AAD247" s="34"/>
      <c r="AAE247" s="34"/>
      <c r="AAF247" s="34"/>
      <c r="AAG247" s="34"/>
      <c r="AAH247" s="34"/>
      <c r="AAI247" s="34"/>
      <c r="AAJ247" s="34"/>
      <c r="AAK247" s="34"/>
      <c r="AAL247" s="34"/>
      <c r="AAM247" s="34"/>
      <c r="AAN247" s="34"/>
      <c r="AAO247" s="34"/>
      <c r="AAP247" s="34"/>
      <c r="AAQ247" s="34"/>
      <c r="AAR247" s="34"/>
      <c r="AAS247" s="34"/>
      <c r="AAT247" s="34"/>
      <c r="AAU247" s="34"/>
      <c r="AAV247" s="34"/>
      <c r="AAW247" s="34"/>
      <c r="AAX247" s="34"/>
      <c r="AAY247" s="34"/>
      <c r="AAZ247" s="34"/>
      <c r="ABA247" s="34"/>
      <c r="ABB247" s="34"/>
      <c r="ABC247" s="34"/>
      <c r="ABD247" s="34"/>
      <c r="ABE247" s="34"/>
      <c r="ABF247" s="34"/>
      <c r="ABG247" s="34"/>
      <c r="ABH247" s="34"/>
      <c r="ABI247" s="34"/>
      <c r="ABJ247" s="34"/>
      <c r="ABK247" s="34"/>
      <c r="ABL247" s="34"/>
      <c r="ABM247" s="34"/>
      <c r="ABN247" s="34"/>
      <c r="ABO247" s="34"/>
      <c r="ABP247" s="34"/>
      <c r="ABQ247" s="34"/>
      <c r="ABR247" s="34"/>
      <c r="ABS247" s="34"/>
      <c r="ABT247" s="34"/>
      <c r="ABU247" s="34"/>
      <c r="ABV247" s="34"/>
      <c r="ABW247" s="34"/>
      <c r="ABX247" s="34"/>
      <c r="ABY247" s="34"/>
      <c r="ABZ247" s="34"/>
      <c r="ACA247" s="34"/>
      <c r="ACB247" s="34"/>
      <c r="ACC247" s="34"/>
      <c r="ACD247" s="34"/>
      <c r="ACE247" s="34"/>
      <c r="ACF247" s="34"/>
      <c r="ACG247" s="34"/>
      <c r="ACH247" s="34"/>
      <c r="ACI247" s="34"/>
      <c r="ACJ247" s="34"/>
      <c r="ACK247" s="34"/>
      <c r="ACL247" s="34"/>
      <c r="ACM247" s="34"/>
      <c r="ACN247" s="34"/>
      <c r="ACO247" s="34"/>
      <c r="ACP247" s="34"/>
      <c r="ACQ247" s="34"/>
      <c r="ACR247" s="34"/>
      <c r="ACS247" s="34"/>
      <c r="ACT247" s="34"/>
      <c r="ACU247" s="34"/>
      <c r="ACV247" s="34"/>
      <c r="ACW247" s="34"/>
      <c r="ACX247" s="34"/>
      <c r="ACY247" s="34"/>
      <c r="ACZ247" s="34"/>
      <c r="ADA247" s="34"/>
      <c r="ADB247" s="34"/>
      <c r="ADC247" s="34"/>
      <c r="ADD247" s="34"/>
      <c r="ADE247" s="34"/>
      <c r="ADF247" s="34"/>
      <c r="ADG247" s="34"/>
      <c r="ADH247" s="34"/>
      <c r="ADI247" s="34"/>
      <c r="ADJ247" s="34"/>
      <c r="ADK247" s="34"/>
      <c r="ADL247" s="34"/>
      <c r="ADM247" s="34"/>
      <c r="ADN247" s="34"/>
      <c r="ADO247" s="34"/>
      <c r="ADP247" s="34"/>
      <c r="ADQ247" s="34"/>
      <c r="ADR247" s="34"/>
      <c r="ADS247" s="34"/>
      <c r="ADT247" s="34"/>
      <c r="ADU247" s="34"/>
      <c r="ADV247" s="34"/>
      <c r="ADW247" s="34"/>
      <c r="ADX247" s="34"/>
      <c r="ADY247" s="34"/>
      <c r="ADZ247" s="34"/>
      <c r="AEA247" s="34"/>
      <c r="AEB247" s="34"/>
      <c r="AEC247" s="34"/>
      <c r="AED247" s="34"/>
      <c r="AEE247" s="34"/>
      <c r="AEF247" s="34"/>
      <c r="AEG247" s="34"/>
      <c r="AEH247" s="34"/>
      <c r="AEI247" s="34"/>
      <c r="AEJ247" s="34"/>
      <c r="AEK247" s="34"/>
      <c r="AEL247" s="34"/>
      <c r="AEM247" s="34"/>
      <c r="AEN247" s="34"/>
      <c r="AEO247" s="34"/>
      <c r="AEP247" s="34"/>
      <c r="AEQ247" s="34"/>
      <c r="AER247" s="34"/>
      <c r="AES247" s="34"/>
      <c r="AET247" s="34"/>
      <c r="AEU247" s="34"/>
      <c r="AEV247" s="34"/>
      <c r="AEW247" s="34"/>
      <c r="AEX247" s="34"/>
      <c r="AEY247" s="34"/>
      <c r="AEZ247" s="34"/>
      <c r="AFA247" s="34"/>
      <c r="AFB247" s="34"/>
      <c r="AFC247" s="34"/>
      <c r="AFD247" s="34"/>
      <c r="AFE247" s="34"/>
      <c r="AFF247" s="34"/>
      <c r="AFG247" s="34"/>
      <c r="AFH247" s="34"/>
      <c r="AFI247" s="34"/>
      <c r="AFJ247" s="34"/>
      <c r="AFK247" s="34"/>
      <c r="AFL247" s="34"/>
      <c r="AFM247" s="34"/>
      <c r="AFN247" s="34"/>
      <c r="AFO247" s="34"/>
      <c r="AFP247" s="34"/>
      <c r="AFQ247" s="34"/>
      <c r="AFR247" s="34"/>
      <c r="AFS247" s="34"/>
      <c r="AFT247" s="34"/>
      <c r="AFU247" s="34"/>
      <c r="AFV247" s="34"/>
      <c r="AFW247" s="34"/>
      <c r="AFX247" s="34"/>
      <c r="AFY247" s="34"/>
      <c r="AFZ247" s="34"/>
      <c r="AGA247" s="34"/>
      <c r="AGB247" s="34"/>
      <c r="AGC247" s="34"/>
      <c r="AGD247" s="34"/>
      <c r="AGE247" s="34"/>
      <c r="AGF247" s="34"/>
      <c r="AGG247" s="34"/>
      <c r="AGH247" s="34"/>
      <c r="AGI247" s="34"/>
      <c r="AGJ247" s="34"/>
      <c r="AGK247" s="34"/>
      <c r="AGL247" s="34"/>
      <c r="AGM247" s="34"/>
      <c r="AGN247" s="34"/>
      <c r="AGO247" s="34"/>
      <c r="AGP247" s="34"/>
      <c r="AGQ247" s="34"/>
      <c r="AGR247" s="34"/>
      <c r="AGS247" s="34"/>
      <c r="AGT247" s="34"/>
      <c r="AGU247" s="34"/>
      <c r="AGV247" s="34"/>
      <c r="AGW247" s="34"/>
      <c r="AGX247" s="34"/>
      <c r="AGY247" s="34"/>
      <c r="AGZ247" s="34"/>
      <c r="AHA247" s="34"/>
      <c r="AHB247" s="34"/>
      <c r="AHC247" s="34"/>
      <c r="AHD247" s="34"/>
      <c r="AHE247" s="34"/>
      <c r="AHF247" s="34"/>
      <c r="AHG247" s="34"/>
      <c r="AHH247" s="34"/>
      <c r="AHI247" s="34"/>
      <c r="AHJ247" s="34"/>
      <c r="AHK247" s="34"/>
      <c r="AHL247" s="34"/>
      <c r="AHM247" s="34"/>
      <c r="AHN247" s="34"/>
      <c r="AHO247" s="34"/>
      <c r="AHP247" s="34"/>
      <c r="AHQ247" s="34"/>
      <c r="AHR247" s="34"/>
      <c r="AHS247" s="34"/>
      <c r="AHT247" s="34"/>
      <c r="AHU247" s="34"/>
      <c r="AHV247" s="34"/>
      <c r="AHW247" s="34"/>
      <c r="AHX247" s="34"/>
      <c r="AHY247" s="34"/>
      <c r="AHZ247" s="34"/>
      <c r="AIA247" s="34"/>
      <c r="AIB247" s="34"/>
      <c r="AIC247" s="34"/>
      <c r="AID247" s="34"/>
      <c r="AIE247" s="34"/>
      <c r="AIF247" s="34"/>
      <c r="AIG247" s="34"/>
      <c r="AIH247" s="34"/>
      <c r="AII247" s="34"/>
      <c r="AIJ247" s="34"/>
      <c r="AIK247" s="34"/>
      <c r="AIL247" s="34"/>
      <c r="AIM247" s="34"/>
      <c r="AIN247" s="34"/>
      <c r="AIO247" s="34"/>
      <c r="AIP247" s="34"/>
      <c r="AIQ247" s="34"/>
      <c r="AIR247" s="34"/>
      <c r="AIS247" s="34"/>
      <c r="AIT247" s="34"/>
      <c r="AIU247" s="34"/>
      <c r="AIV247" s="34"/>
      <c r="AIW247" s="34"/>
      <c r="AIX247" s="34"/>
      <c r="AIY247" s="34"/>
      <c r="AIZ247" s="34"/>
      <c r="AJA247" s="34"/>
      <c r="AJB247" s="34"/>
      <c r="AJC247" s="34"/>
      <c r="AJD247" s="34"/>
      <c r="AJE247" s="34"/>
      <c r="AJF247" s="34"/>
      <c r="AJG247" s="34"/>
      <c r="AJH247" s="34"/>
      <c r="AJI247" s="34"/>
      <c r="AJJ247" s="34"/>
      <c r="AJK247" s="34"/>
      <c r="AJL247" s="34"/>
      <c r="AJM247" s="34"/>
      <c r="AJN247" s="34"/>
      <c r="AJO247" s="34"/>
      <c r="AJP247" s="34"/>
      <c r="AJQ247" s="34"/>
      <c r="AJR247" s="34"/>
      <c r="AJS247" s="34"/>
      <c r="AJT247" s="34"/>
      <c r="AJU247" s="34"/>
      <c r="AJV247" s="34"/>
      <c r="AJW247" s="34"/>
      <c r="AJX247" s="34"/>
      <c r="AJY247" s="34"/>
      <c r="AJZ247" s="34"/>
      <c r="AKA247" s="34"/>
      <c r="AKB247" s="34"/>
      <c r="AKC247" s="34"/>
      <c r="AKD247" s="34"/>
      <c r="AKE247" s="34"/>
      <c r="AKF247" s="34"/>
      <c r="AKG247" s="34"/>
      <c r="AKH247" s="34"/>
      <c r="AKI247" s="34"/>
      <c r="AKJ247" s="34"/>
      <c r="AKK247" s="34"/>
      <c r="AKL247" s="34"/>
      <c r="AKM247" s="34"/>
      <c r="AKN247" s="34"/>
      <c r="AKO247" s="34"/>
      <c r="AKP247" s="34"/>
      <c r="AKQ247" s="34"/>
      <c r="AKR247" s="34"/>
      <c r="AKS247" s="34"/>
      <c r="AKT247" s="34"/>
      <c r="AKU247" s="34"/>
      <c r="AKV247" s="34"/>
      <c r="AKW247" s="34"/>
      <c r="AKX247" s="34"/>
      <c r="AKY247" s="34"/>
      <c r="AKZ247" s="34"/>
      <c r="ALA247" s="34"/>
      <c r="ALB247" s="34"/>
      <c r="ALC247" s="34"/>
      <c r="ALD247" s="34"/>
      <c r="ALE247" s="34"/>
      <c r="ALF247" s="34"/>
      <c r="ALG247" s="34"/>
      <c r="ALH247" s="34"/>
      <c r="ALI247" s="34"/>
      <c r="ALJ247" s="34"/>
      <c r="ALK247" s="34"/>
      <c r="ALL247" s="34"/>
      <c r="ALM247" s="34"/>
      <c r="ALN247" s="34"/>
      <c r="ALO247" s="34"/>
      <c r="ALP247" s="34"/>
      <c r="ALQ247" s="34"/>
      <c r="ALR247" s="34"/>
      <c r="ALS247" s="34"/>
      <c r="ALT247" s="34"/>
      <c r="ALU247" s="34"/>
      <c r="ALV247" s="34"/>
      <c r="ALW247" s="34"/>
      <c r="ALX247" s="34"/>
      <c r="ALY247" s="34"/>
      <c r="ALZ247" s="34"/>
      <c r="AMA247" s="34"/>
      <c r="AMB247" s="34"/>
      <c r="AMC247" s="34"/>
      <c r="AMD247" s="34"/>
      <c r="AME247" s="34"/>
      <c r="AMF247" s="34"/>
      <c r="AMG247" s="34"/>
      <c r="AMH247" s="34"/>
      <c r="AMI247" s="34"/>
      <c r="AMJ247" s="34"/>
      <c r="AMK247" s="34"/>
    </row>
    <row r="248" spans="1:1025" x14ac:dyDescent="0.25">
      <c r="A248" s="34"/>
      <c r="B248" s="16"/>
      <c r="C248" s="30"/>
      <c r="D248" s="32"/>
      <c r="E248" s="21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4"/>
      <c r="BM248" s="34"/>
      <c r="BN248" s="34"/>
      <c r="BO248" s="34"/>
      <c r="BP248" s="34"/>
      <c r="BQ248" s="34"/>
      <c r="BR248" s="34"/>
      <c r="BS248" s="34"/>
      <c r="BT248" s="34"/>
      <c r="BU248" s="34"/>
      <c r="BV248" s="34"/>
      <c r="BW248" s="34"/>
      <c r="BX248" s="34"/>
      <c r="BY248" s="34"/>
      <c r="BZ248" s="34"/>
      <c r="CA248" s="34"/>
      <c r="CB248" s="34"/>
      <c r="CC248" s="34"/>
      <c r="CD248" s="34"/>
      <c r="CE248" s="34"/>
      <c r="CF248" s="34"/>
      <c r="CG248" s="34"/>
      <c r="CH248" s="34"/>
      <c r="CI248" s="34"/>
      <c r="CJ248" s="34"/>
      <c r="CK248" s="34"/>
      <c r="CL248" s="34"/>
      <c r="CM248" s="34"/>
      <c r="CN248" s="34"/>
      <c r="CO248" s="34"/>
      <c r="CP248" s="34"/>
      <c r="CQ248" s="34"/>
      <c r="CR248" s="34"/>
      <c r="CS248" s="34"/>
      <c r="CT248" s="34"/>
      <c r="CU248" s="34"/>
      <c r="CV248" s="34"/>
      <c r="CW248" s="34"/>
      <c r="CX248" s="34"/>
      <c r="CY248" s="34"/>
      <c r="CZ248" s="34"/>
      <c r="DA248" s="34"/>
      <c r="DB248" s="34"/>
      <c r="DC248" s="34"/>
      <c r="DD248" s="34"/>
      <c r="DE248" s="34"/>
      <c r="DF248" s="34"/>
      <c r="DG248" s="34"/>
      <c r="DH248" s="34"/>
      <c r="DI248" s="34"/>
      <c r="DJ248" s="34"/>
      <c r="DK248" s="34"/>
      <c r="DL248" s="34"/>
      <c r="DM248" s="34"/>
      <c r="DN248" s="34"/>
      <c r="DO248" s="34"/>
      <c r="DP248" s="34"/>
      <c r="DQ248" s="34"/>
      <c r="DR248" s="34"/>
      <c r="DS248" s="34"/>
      <c r="DT248" s="34"/>
      <c r="DU248" s="34"/>
      <c r="DV248" s="34"/>
      <c r="DW248" s="34"/>
      <c r="DX248" s="34"/>
      <c r="DY248" s="34"/>
      <c r="DZ248" s="34"/>
      <c r="EA248" s="34"/>
      <c r="EB248" s="34"/>
      <c r="EC248" s="34"/>
      <c r="ED248" s="34"/>
      <c r="EE248" s="34"/>
      <c r="EF248" s="34"/>
      <c r="EG248" s="34"/>
      <c r="EH248" s="34"/>
      <c r="EI248" s="34"/>
      <c r="EJ248" s="34"/>
      <c r="EK248" s="34"/>
      <c r="EL248" s="34"/>
      <c r="EM248" s="34"/>
      <c r="EN248" s="34"/>
      <c r="EO248" s="34"/>
      <c r="EP248" s="34"/>
      <c r="EQ248" s="34"/>
      <c r="ER248" s="34"/>
      <c r="ES248" s="34"/>
      <c r="ET248" s="34"/>
      <c r="EU248" s="34"/>
      <c r="EV248" s="34"/>
      <c r="EW248" s="34"/>
      <c r="EX248" s="34"/>
      <c r="EY248" s="34"/>
      <c r="EZ248" s="34"/>
      <c r="FA248" s="34"/>
      <c r="FB248" s="34"/>
      <c r="FC248" s="34"/>
      <c r="FD248" s="34"/>
      <c r="FE248" s="34"/>
      <c r="FF248" s="34"/>
      <c r="FG248" s="34"/>
      <c r="FH248" s="34"/>
      <c r="FI248" s="34"/>
      <c r="FJ248" s="34"/>
      <c r="FK248" s="34"/>
      <c r="FL248" s="34"/>
      <c r="FM248" s="34"/>
      <c r="FN248" s="34"/>
      <c r="FO248" s="34"/>
      <c r="FP248" s="34"/>
      <c r="FQ248" s="34"/>
      <c r="FR248" s="34"/>
      <c r="FS248" s="34"/>
      <c r="FT248" s="34"/>
      <c r="FU248" s="34"/>
      <c r="FV248" s="34"/>
      <c r="FW248" s="34"/>
      <c r="FX248" s="34"/>
      <c r="FY248" s="34"/>
      <c r="FZ248" s="34"/>
      <c r="GA248" s="34"/>
      <c r="GB248" s="34"/>
      <c r="GC248" s="34"/>
      <c r="GD248" s="34"/>
      <c r="GE248" s="34"/>
      <c r="GF248" s="34"/>
      <c r="GG248" s="34"/>
      <c r="GH248" s="34"/>
      <c r="GI248" s="34"/>
      <c r="GJ248" s="34"/>
      <c r="GK248" s="34"/>
      <c r="GL248" s="34"/>
      <c r="GM248" s="34"/>
      <c r="GN248" s="34"/>
      <c r="GO248" s="34"/>
      <c r="GP248" s="34"/>
      <c r="GQ248" s="34"/>
      <c r="GR248" s="34"/>
      <c r="GS248" s="34"/>
      <c r="GT248" s="34"/>
      <c r="GU248" s="34"/>
      <c r="GV248" s="34"/>
      <c r="GW248" s="34"/>
      <c r="GX248" s="34"/>
      <c r="GY248" s="34"/>
      <c r="GZ248" s="34"/>
      <c r="HA248" s="34"/>
      <c r="HB248" s="34"/>
      <c r="HC248" s="34"/>
      <c r="HD248" s="34"/>
      <c r="HE248" s="34"/>
      <c r="HF248" s="34"/>
      <c r="HG248" s="34"/>
      <c r="HH248" s="34"/>
      <c r="HI248" s="34"/>
      <c r="HJ248" s="34"/>
      <c r="HK248" s="34"/>
      <c r="HL248" s="34"/>
      <c r="HM248" s="34"/>
      <c r="HN248" s="34"/>
      <c r="HO248" s="34"/>
      <c r="HP248" s="34"/>
      <c r="HQ248" s="34"/>
      <c r="HR248" s="34"/>
      <c r="HS248" s="34"/>
      <c r="HT248" s="34"/>
      <c r="HU248" s="34"/>
      <c r="HV248" s="34"/>
      <c r="HW248" s="34"/>
      <c r="HX248" s="34"/>
      <c r="HY248" s="34"/>
      <c r="HZ248" s="34"/>
      <c r="IA248" s="34"/>
      <c r="IB248" s="34"/>
      <c r="IC248" s="34"/>
      <c r="ID248" s="34"/>
      <c r="IE248" s="34"/>
      <c r="IF248" s="34"/>
      <c r="IG248" s="34"/>
      <c r="IH248" s="34"/>
      <c r="II248" s="34"/>
      <c r="IJ248" s="34"/>
      <c r="IK248" s="34"/>
      <c r="IL248" s="34"/>
      <c r="IM248" s="34"/>
      <c r="IN248" s="34"/>
      <c r="IO248" s="34"/>
      <c r="IP248" s="34"/>
      <c r="IQ248" s="34"/>
      <c r="IR248" s="34"/>
      <c r="IS248" s="34"/>
      <c r="IT248" s="34"/>
      <c r="IU248" s="34"/>
      <c r="IV248" s="34"/>
      <c r="IW248" s="34"/>
      <c r="IX248" s="34"/>
      <c r="IY248" s="34"/>
      <c r="IZ248" s="34"/>
      <c r="JA248" s="34"/>
      <c r="JB248" s="34"/>
      <c r="JC248" s="34"/>
      <c r="JD248" s="34"/>
      <c r="JE248" s="34"/>
      <c r="JF248" s="34"/>
      <c r="JG248" s="34"/>
      <c r="JH248" s="34"/>
      <c r="JI248" s="34"/>
      <c r="JJ248" s="34"/>
      <c r="JK248" s="34"/>
      <c r="JL248" s="34"/>
      <c r="JM248" s="34"/>
      <c r="JN248" s="34"/>
      <c r="JO248" s="34"/>
      <c r="JP248" s="34"/>
      <c r="JQ248" s="34"/>
      <c r="JR248" s="34"/>
      <c r="JS248" s="34"/>
      <c r="JT248" s="34"/>
      <c r="JU248" s="34"/>
      <c r="JV248" s="34"/>
      <c r="JW248" s="34"/>
      <c r="JX248" s="34"/>
      <c r="JY248" s="34"/>
      <c r="JZ248" s="34"/>
      <c r="KA248" s="34"/>
      <c r="KB248" s="34"/>
      <c r="KC248" s="34"/>
      <c r="KD248" s="34"/>
      <c r="KE248" s="34"/>
      <c r="KF248" s="34"/>
      <c r="KG248" s="34"/>
      <c r="KH248" s="34"/>
      <c r="KI248" s="34"/>
      <c r="KJ248" s="34"/>
      <c r="KK248" s="34"/>
      <c r="KL248" s="34"/>
      <c r="KM248" s="34"/>
      <c r="KN248" s="34"/>
      <c r="KO248" s="34"/>
      <c r="KP248" s="34"/>
      <c r="KQ248" s="34"/>
      <c r="KR248" s="34"/>
      <c r="KS248" s="34"/>
      <c r="KT248" s="34"/>
      <c r="KU248" s="34"/>
      <c r="KV248" s="34"/>
      <c r="KW248" s="34"/>
      <c r="KX248" s="34"/>
      <c r="KY248" s="34"/>
      <c r="KZ248" s="34"/>
      <c r="LA248" s="34"/>
      <c r="LB248" s="34"/>
      <c r="LC248" s="34"/>
      <c r="LD248" s="34"/>
      <c r="LE248" s="34"/>
      <c r="LF248" s="34"/>
      <c r="LG248" s="34"/>
      <c r="LH248" s="34"/>
      <c r="LI248" s="34"/>
      <c r="LJ248" s="34"/>
      <c r="LK248" s="34"/>
      <c r="LL248" s="34"/>
      <c r="LM248" s="34"/>
      <c r="LN248" s="34"/>
      <c r="LO248" s="34"/>
      <c r="LP248" s="34"/>
      <c r="LQ248" s="34"/>
      <c r="LR248" s="34"/>
      <c r="LS248" s="34"/>
      <c r="LT248" s="34"/>
      <c r="LU248" s="34"/>
      <c r="LV248" s="34"/>
      <c r="LW248" s="34"/>
      <c r="LX248" s="34"/>
      <c r="LY248" s="34"/>
      <c r="LZ248" s="34"/>
      <c r="MA248" s="34"/>
      <c r="MB248" s="34"/>
      <c r="MC248" s="34"/>
      <c r="MD248" s="34"/>
      <c r="ME248" s="34"/>
      <c r="MF248" s="34"/>
      <c r="MG248" s="34"/>
      <c r="MH248" s="34"/>
      <c r="MI248" s="34"/>
      <c r="MJ248" s="34"/>
      <c r="MK248" s="34"/>
      <c r="ML248" s="34"/>
      <c r="MM248" s="34"/>
      <c r="MN248" s="34"/>
      <c r="MO248" s="34"/>
      <c r="MP248" s="34"/>
      <c r="MQ248" s="34"/>
      <c r="MR248" s="34"/>
      <c r="MS248" s="34"/>
      <c r="MT248" s="34"/>
      <c r="MU248" s="34"/>
      <c r="MV248" s="34"/>
      <c r="MW248" s="34"/>
      <c r="MX248" s="34"/>
      <c r="MY248" s="34"/>
      <c r="MZ248" s="34"/>
      <c r="NA248" s="34"/>
      <c r="NB248" s="34"/>
      <c r="NC248" s="34"/>
      <c r="ND248" s="34"/>
      <c r="NE248" s="34"/>
      <c r="NF248" s="34"/>
      <c r="NG248" s="34"/>
      <c r="NH248" s="34"/>
      <c r="NI248" s="34"/>
      <c r="NJ248" s="34"/>
      <c r="NK248" s="34"/>
      <c r="NL248" s="34"/>
      <c r="NM248" s="34"/>
      <c r="NN248" s="34"/>
      <c r="NO248" s="34"/>
      <c r="NP248" s="34"/>
      <c r="NQ248" s="34"/>
      <c r="NR248" s="34"/>
      <c r="NS248" s="34"/>
      <c r="NT248" s="34"/>
      <c r="NU248" s="34"/>
      <c r="NV248" s="34"/>
      <c r="NW248" s="34"/>
      <c r="NX248" s="34"/>
      <c r="NY248" s="34"/>
      <c r="NZ248" s="34"/>
      <c r="OA248" s="34"/>
      <c r="OB248" s="34"/>
      <c r="OC248" s="34"/>
      <c r="OD248" s="34"/>
      <c r="OE248" s="34"/>
      <c r="OF248" s="34"/>
      <c r="OG248" s="34"/>
      <c r="OH248" s="34"/>
      <c r="OI248" s="34"/>
      <c r="OJ248" s="34"/>
      <c r="OK248" s="34"/>
      <c r="OL248" s="34"/>
      <c r="OM248" s="34"/>
      <c r="ON248" s="34"/>
      <c r="OO248" s="34"/>
      <c r="OP248" s="34"/>
      <c r="OQ248" s="34"/>
      <c r="OR248" s="34"/>
      <c r="OS248" s="34"/>
      <c r="OT248" s="34"/>
      <c r="OU248" s="34"/>
      <c r="OV248" s="34"/>
      <c r="OW248" s="34"/>
      <c r="OX248" s="34"/>
      <c r="OY248" s="34"/>
      <c r="OZ248" s="34"/>
      <c r="PA248" s="34"/>
      <c r="PB248" s="34"/>
      <c r="PC248" s="34"/>
      <c r="PD248" s="34"/>
      <c r="PE248" s="34"/>
      <c r="PF248" s="34"/>
      <c r="PG248" s="34"/>
      <c r="PH248" s="34"/>
      <c r="PI248" s="34"/>
      <c r="PJ248" s="34"/>
      <c r="PK248" s="34"/>
      <c r="PL248" s="34"/>
      <c r="PM248" s="34"/>
      <c r="PN248" s="34"/>
      <c r="PO248" s="34"/>
      <c r="PP248" s="34"/>
      <c r="PQ248" s="34"/>
      <c r="PR248" s="34"/>
      <c r="PS248" s="34"/>
      <c r="PT248" s="34"/>
      <c r="PU248" s="34"/>
      <c r="PV248" s="34"/>
      <c r="PW248" s="34"/>
      <c r="PX248" s="34"/>
      <c r="PY248" s="34"/>
      <c r="PZ248" s="34"/>
      <c r="QA248" s="34"/>
      <c r="QB248" s="34"/>
      <c r="QC248" s="34"/>
      <c r="QD248" s="34"/>
      <c r="QE248" s="34"/>
      <c r="QF248" s="34"/>
      <c r="QG248" s="34"/>
      <c r="QH248" s="34"/>
      <c r="QI248" s="34"/>
      <c r="QJ248" s="34"/>
      <c r="QK248" s="34"/>
      <c r="QL248" s="34"/>
      <c r="QM248" s="34"/>
      <c r="QN248" s="34"/>
      <c r="QO248" s="34"/>
      <c r="QP248" s="34"/>
      <c r="QQ248" s="34"/>
      <c r="QR248" s="34"/>
      <c r="QS248" s="34"/>
      <c r="QT248" s="34"/>
      <c r="QU248" s="34"/>
      <c r="QV248" s="34"/>
      <c r="QW248" s="34"/>
      <c r="QX248" s="34"/>
      <c r="QY248" s="34"/>
      <c r="QZ248" s="34"/>
      <c r="RA248" s="34"/>
      <c r="RB248" s="34"/>
      <c r="RC248" s="34"/>
      <c r="RD248" s="34"/>
      <c r="RE248" s="34"/>
      <c r="RF248" s="34"/>
      <c r="RG248" s="34"/>
      <c r="RH248" s="34"/>
      <c r="RI248" s="34"/>
      <c r="RJ248" s="34"/>
      <c r="RK248" s="34"/>
      <c r="RL248" s="34"/>
      <c r="RM248" s="34"/>
      <c r="RN248" s="34"/>
      <c r="RO248" s="34"/>
      <c r="RP248" s="34"/>
      <c r="RQ248" s="34"/>
      <c r="RR248" s="34"/>
      <c r="RS248" s="34"/>
      <c r="RT248" s="34"/>
      <c r="RU248" s="34"/>
      <c r="RV248" s="34"/>
      <c r="RW248" s="34"/>
      <c r="RX248" s="34"/>
      <c r="RY248" s="34"/>
      <c r="RZ248" s="34"/>
      <c r="SA248" s="34"/>
      <c r="SB248" s="34"/>
      <c r="SC248" s="34"/>
      <c r="SD248" s="34"/>
      <c r="SE248" s="34"/>
      <c r="SF248" s="34"/>
      <c r="SG248" s="34"/>
      <c r="SH248" s="34"/>
      <c r="SI248" s="34"/>
      <c r="SJ248" s="34"/>
      <c r="SK248" s="34"/>
      <c r="SL248" s="34"/>
      <c r="SM248" s="34"/>
      <c r="SN248" s="34"/>
      <c r="SO248" s="34"/>
      <c r="SP248" s="34"/>
      <c r="SQ248" s="34"/>
      <c r="SR248" s="34"/>
      <c r="SS248" s="34"/>
      <c r="ST248" s="34"/>
      <c r="SU248" s="34"/>
      <c r="SV248" s="34"/>
      <c r="SW248" s="34"/>
      <c r="SX248" s="34"/>
      <c r="SY248" s="34"/>
      <c r="SZ248" s="34"/>
      <c r="TA248" s="34"/>
      <c r="TB248" s="34"/>
      <c r="TC248" s="34"/>
      <c r="TD248" s="34"/>
      <c r="TE248" s="34"/>
      <c r="TF248" s="34"/>
      <c r="TG248" s="34"/>
      <c r="TH248" s="34"/>
      <c r="TI248" s="34"/>
      <c r="TJ248" s="34"/>
      <c r="TK248" s="34"/>
      <c r="TL248" s="34"/>
      <c r="TM248" s="34"/>
      <c r="TN248" s="34"/>
      <c r="TO248" s="34"/>
      <c r="TP248" s="34"/>
      <c r="TQ248" s="34"/>
      <c r="TR248" s="34"/>
      <c r="TS248" s="34"/>
      <c r="TT248" s="34"/>
      <c r="TU248" s="34"/>
      <c r="TV248" s="34"/>
      <c r="TW248" s="34"/>
      <c r="TX248" s="34"/>
      <c r="TY248" s="34"/>
      <c r="TZ248" s="34"/>
      <c r="UA248" s="34"/>
      <c r="UB248" s="34"/>
      <c r="UC248" s="34"/>
      <c r="UD248" s="34"/>
      <c r="UE248" s="34"/>
      <c r="UF248" s="34"/>
      <c r="UG248" s="34"/>
      <c r="UH248" s="34"/>
      <c r="UI248" s="34"/>
      <c r="UJ248" s="34"/>
      <c r="UK248" s="34"/>
      <c r="UL248" s="34"/>
      <c r="UM248" s="34"/>
      <c r="UN248" s="34"/>
      <c r="UO248" s="34"/>
      <c r="UP248" s="34"/>
      <c r="UQ248" s="34"/>
      <c r="UR248" s="34"/>
      <c r="US248" s="34"/>
      <c r="UT248" s="34"/>
      <c r="UU248" s="34"/>
      <c r="UV248" s="34"/>
      <c r="UW248" s="34"/>
      <c r="UX248" s="34"/>
      <c r="UY248" s="34"/>
      <c r="UZ248" s="34"/>
      <c r="VA248" s="34"/>
      <c r="VB248" s="34"/>
      <c r="VC248" s="34"/>
      <c r="VD248" s="34"/>
      <c r="VE248" s="34"/>
      <c r="VF248" s="34"/>
      <c r="VG248" s="34"/>
      <c r="VH248" s="34"/>
      <c r="VI248" s="34"/>
      <c r="VJ248" s="34"/>
      <c r="VK248" s="34"/>
      <c r="VL248" s="34"/>
      <c r="VM248" s="34"/>
      <c r="VN248" s="34"/>
      <c r="VO248" s="34"/>
      <c r="VP248" s="34"/>
      <c r="VQ248" s="34"/>
      <c r="VR248" s="34"/>
      <c r="VS248" s="34"/>
      <c r="VT248" s="34"/>
      <c r="VU248" s="34"/>
      <c r="VV248" s="34"/>
      <c r="VW248" s="34"/>
      <c r="VX248" s="34"/>
      <c r="VY248" s="34"/>
      <c r="VZ248" s="34"/>
      <c r="WA248" s="34"/>
      <c r="WB248" s="34"/>
      <c r="WC248" s="34"/>
      <c r="WD248" s="34"/>
      <c r="WE248" s="34"/>
      <c r="WF248" s="34"/>
      <c r="WG248" s="34"/>
      <c r="WH248" s="34"/>
      <c r="WI248" s="34"/>
      <c r="WJ248" s="34"/>
      <c r="WK248" s="34"/>
      <c r="WL248" s="34"/>
      <c r="WM248" s="34"/>
      <c r="WN248" s="34"/>
      <c r="WO248" s="34"/>
      <c r="WP248" s="34"/>
      <c r="WQ248" s="34"/>
      <c r="WR248" s="34"/>
      <c r="WS248" s="34"/>
      <c r="WT248" s="34"/>
      <c r="WU248" s="34"/>
      <c r="WV248" s="34"/>
      <c r="WW248" s="34"/>
      <c r="WX248" s="34"/>
      <c r="WY248" s="34"/>
      <c r="WZ248" s="34"/>
      <c r="XA248" s="34"/>
      <c r="XB248" s="34"/>
      <c r="XC248" s="34"/>
      <c r="XD248" s="34"/>
      <c r="XE248" s="34"/>
      <c r="XF248" s="34"/>
      <c r="XG248" s="34"/>
      <c r="XH248" s="34"/>
      <c r="XI248" s="34"/>
      <c r="XJ248" s="34"/>
      <c r="XK248" s="34"/>
      <c r="XL248" s="34"/>
      <c r="XM248" s="34"/>
      <c r="XN248" s="34"/>
      <c r="XO248" s="34"/>
      <c r="XP248" s="34"/>
      <c r="XQ248" s="34"/>
      <c r="XR248" s="34"/>
      <c r="XS248" s="34"/>
      <c r="XT248" s="34"/>
      <c r="XU248" s="34"/>
      <c r="XV248" s="34"/>
      <c r="XW248" s="34"/>
      <c r="XX248" s="34"/>
      <c r="XY248" s="34"/>
      <c r="XZ248" s="34"/>
      <c r="YA248" s="34"/>
      <c r="YB248" s="34"/>
      <c r="YC248" s="34"/>
      <c r="YD248" s="34"/>
      <c r="YE248" s="34"/>
      <c r="YF248" s="34"/>
      <c r="YG248" s="34"/>
      <c r="YH248" s="34"/>
      <c r="YI248" s="34"/>
      <c r="YJ248" s="34"/>
      <c r="YK248" s="34"/>
      <c r="YL248" s="34"/>
      <c r="YM248" s="34"/>
      <c r="YN248" s="34"/>
      <c r="YO248" s="34"/>
      <c r="YP248" s="34"/>
      <c r="YQ248" s="34"/>
      <c r="YR248" s="34"/>
      <c r="YS248" s="34"/>
      <c r="YT248" s="34"/>
      <c r="YU248" s="34"/>
      <c r="YV248" s="34"/>
      <c r="YW248" s="34"/>
      <c r="YX248" s="34"/>
      <c r="YY248" s="34"/>
      <c r="YZ248" s="34"/>
      <c r="ZA248" s="34"/>
      <c r="ZB248" s="34"/>
      <c r="ZC248" s="34"/>
      <c r="ZD248" s="34"/>
      <c r="ZE248" s="34"/>
      <c r="ZF248" s="34"/>
      <c r="ZG248" s="34"/>
      <c r="ZH248" s="34"/>
      <c r="ZI248" s="34"/>
      <c r="ZJ248" s="34"/>
      <c r="ZK248" s="34"/>
      <c r="ZL248" s="34"/>
      <c r="ZM248" s="34"/>
      <c r="ZN248" s="34"/>
      <c r="ZO248" s="34"/>
      <c r="ZP248" s="34"/>
      <c r="ZQ248" s="34"/>
      <c r="ZR248" s="34"/>
      <c r="ZS248" s="34"/>
      <c r="ZT248" s="34"/>
      <c r="ZU248" s="34"/>
      <c r="ZV248" s="34"/>
      <c r="ZW248" s="34"/>
      <c r="ZX248" s="34"/>
      <c r="ZY248" s="34"/>
      <c r="ZZ248" s="34"/>
      <c r="AAA248" s="34"/>
      <c r="AAB248" s="34"/>
      <c r="AAC248" s="34"/>
      <c r="AAD248" s="34"/>
      <c r="AAE248" s="34"/>
      <c r="AAF248" s="34"/>
      <c r="AAG248" s="34"/>
      <c r="AAH248" s="34"/>
      <c r="AAI248" s="34"/>
      <c r="AAJ248" s="34"/>
      <c r="AAK248" s="34"/>
      <c r="AAL248" s="34"/>
      <c r="AAM248" s="34"/>
      <c r="AAN248" s="34"/>
      <c r="AAO248" s="34"/>
      <c r="AAP248" s="34"/>
      <c r="AAQ248" s="34"/>
      <c r="AAR248" s="34"/>
      <c r="AAS248" s="34"/>
      <c r="AAT248" s="34"/>
      <c r="AAU248" s="34"/>
      <c r="AAV248" s="34"/>
      <c r="AAW248" s="34"/>
      <c r="AAX248" s="34"/>
      <c r="AAY248" s="34"/>
      <c r="AAZ248" s="34"/>
      <c r="ABA248" s="34"/>
      <c r="ABB248" s="34"/>
      <c r="ABC248" s="34"/>
      <c r="ABD248" s="34"/>
      <c r="ABE248" s="34"/>
      <c r="ABF248" s="34"/>
      <c r="ABG248" s="34"/>
      <c r="ABH248" s="34"/>
      <c r="ABI248" s="34"/>
      <c r="ABJ248" s="34"/>
      <c r="ABK248" s="34"/>
      <c r="ABL248" s="34"/>
      <c r="ABM248" s="34"/>
      <c r="ABN248" s="34"/>
      <c r="ABO248" s="34"/>
      <c r="ABP248" s="34"/>
      <c r="ABQ248" s="34"/>
      <c r="ABR248" s="34"/>
      <c r="ABS248" s="34"/>
      <c r="ABT248" s="34"/>
      <c r="ABU248" s="34"/>
      <c r="ABV248" s="34"/>
      <c r="ABW248" s="34"/>
      <c r="ABX248" s="34"/>
      <c r="ABY248" s="34"/>
      <c r="ABZ248" s="34"/>
      <c r="ACA248" s="34"/>
      <c r="ACB248" s="34"/>
      <c r="ACC248" s="34"/>
      <c r="ACD248" s="34"/>
      <c r="ACE248" s="34"/>
      <c r="ACF248" s="34"/>
      <c r="ACG248" s="34"/>
      <c r="ACH248" s="34"/>
      <c r="ACI248" s="34"/>
      <c r="ACJ248" s="34"/>
      <c r="ACK248" s="34"/>
      <c r="ACL248" s="34"/>
      <c r="ACM248" s="34"/>
      <c r="ACN248" s="34"/>
      <c r="ACO248" s="34"/>
      <c r="ACP248" s="34"/>
      <c r="ACQ248" s="34"/>
      <c r="ACR248" s="34"/>
      <c r="ACS248" s="34"/>
      <c r="ACT248" s="34"/>
      <c r="ACU248" s="34"/>
      <c r="ACV248" s="34"/>
      <c r="ACW248" s="34"/>
      <c r="ACX248" s="34"/>
      <c r="ACY248" s="34"/>
      <c r="ACZ248" s="34"/>
      <c r="ADA248" s="34"/>
      <c r="ADB248" s="34"/>
      <c r="ADC248" s="34"/>
      <c r="ADD248" s="34"/>
      <c r="ADE248" s="34"/>
      <c r="ADF248" s="34"/>
      <c r="ADG248" s="34"/>
      <c r="ADH248" s="34"/>
      <c r="ADI248" s="34"/>
      <c r="ADJ248" s="34"/>
      <c r="ADK248" s="34"/>
      <c r="ADL248" s="34"/>
      <c r="ADM248" s="34"/>
      <c r="ADN248" s="34"/>
      <c r="ADO248" s="34"/>
      <c r="ADP248" s="34"/>
      <c r="ADQ248" s="34"/>
      <c r="ADR248" s="34"/>
      <c r="ADS248" s="34"/>
      <c r="ADT248" s="34"/>
      <c r="ADU248" s="34"/>
      <c r="ADV248" s="34"/>
      <c r="ADW248" s="34"/>
      <c r="ADX248" s="34"/>
      <c r="ADY248" s="34"/>
      <c r="ADZ248" s="34"/>
      <c r="AEA248" s="34"/>
      <c r="AEB248" s="34"/>
      <c r="AEC248" s="34"/>
      <c r="AED248" s="34"/>
      <c r="AEE248" s="34"/>
      <c r="AEF248" s="34"/>
      <c r="AEG248" s="34"/>
      <c r="AEH248" s="34"/>
      <c r="AEI248" s="34"/>
      <c r="AEJ248" s="34"/>
      <c r="AEK248" s="34"/>
      <c r="AEL248" s="34"/>
      <c r="AEM248" s="34"/>
      <c r="AEN248" s="34"/>
      <c r="AEO248" s="34"/>
      <c r="AEP248" s="34"/>
      <c r="AEQ248" s="34"/>
      <c r="AER248" s="34"/>
      <c r="AES248" s="34"/>
      <c r="AET248" s="34"/>
      <c r="AEU248" s="34"/>
      <c r="AEV248" s="34"/>
      <c r="AEW248" s="34"/>
      <c r="AEX248" s="34"/>
      <c r="AEY248" s="34"/>
      <c r="AEZ248" s="34"/>
      <c r="AFA248" s="34"/>
      <c r="AFB248" s="34"/>
      <c r="AFC248" s="34"/>
      <c r="AFD248" s="34"/>
      <c r="AFE248" s="34"/>
      <c r="AFF248" s="34"/>
      <c r="AFG248" s="34"/>
      <c r="AFH248" s="34"/>
      <c r="AFI248" s="34"/>
      <c r="AFJ248" s="34"/>
      <c r="AFK248" s="34"/>
      <c r="AFL248" s="34"/>
      <c r="AFM248" s="34"/>
      <c r="AFN248" s="34"/>
      <c r="AFO248" s="34"/>
      <c r="AFP248" s="34"/>
      <c r="AFQ248" s="34"/>
      <c r="AFR248" s="34"/>
      <c r="AFS248" s="34"/>
      <c r="AFT248" s="34"/>
      <c r="AFU248" s="34"/>
      <c r="AFV248" s="34"/>
      <c r="AFW248" s="34"/>
      <c r="AFX248" s="34"/>
      <c r="AFY248" s="34"/>
      <c r="AFZ248" s="34"/>
      <c r="AGA248" s="34"/>
      <c r="AGB248" s="34"/>
      <c r="AGC248" s="34"/>
      <c r="AGD248" s="34"/>
      <c r="AGE248" s="34"/>
      <c r="AGF248" s="34"/>
      <c r="AGG248" s="34"/>
      <c r="AGH248" s="34"/>
      <c r="AGI248" s="34"/>
      <c r="AGJ248" s="34"/>
      <c r="AGK248" s="34"/>
      <c r="AGL248" s="34"/>
      <c r="AGM248" s="34"/>
      <c r="AGN248" s="34"/>
      <c r="AGO248" s="34"/>
      <c r="AGP248" s="34"/>
      <c r="AGQ248" s="34"/>
      <c r="AGR248" s="34"/>
      <c r="AGS248" s="34"/>
      <c r="AGT248" s="34"/>
      <c r="AGU248" s="34"/>
      <c r="AGV248" s="34"/>
      <c r="AGW248" s="34"/>
      <c r="AGX248" s="34"/>
      <c r="AGY248" s="34"/>
      <c r="AGZ248" s="34"/>
      <c r="AHA248" s="34"/>
      <c r="AHB248" s="34"/>
      <c r="AHC248" s="34"/>
      <c r="AHD248" s="34"/>
      <c r="AHE248" s="34"/>
      <c r="AHF248" s="34"/>
      <c r="AHG248" s="34"/>
      <c r="AHH248" s="34"/>
      <c r="AHI248" s="34"/>
      <c r="AHJ248" s="34"/>
      <c r="AHK248" s="34"/>
      <c r="AHL248" s="34"/>
      <c r="AHM248" s="34"/>
      <c r="AHN248" s="34"/>
      <c r="AHO248" s="34"/>
      <c r="AHP248" s="34"/>
      <c r="AHQ248" s="34"/>
      <c r="AHR248" s="34"/>
      <c r="AHS248" s="34"/>
      <c r="AHT248" s="34"/>
      <c r="AHU248" s="34"/>
      <c r="AHV248" s="34"/>
      <c r="AHW248" s="34"/>
      <c r="AHX248" s="34"/>
      <c r="AHY248" s="34"/>
      <c r="AHZ248" s="34"/>
      <c r="AIA248" s="34"/>
      <c r="AIB248" s="34"/>
      <c r="AIC248" s="34"/>
      <c r="AID248" s="34"/>
      <c r="AIE248" s="34"/>
      <c r="AIF248" s="34"/>
      <c r="AIG248" s="34"/>
      <c r="AIH248" s="34"/>
      <c r="AII248" s="34"/>
      <c r="AIJ248" s="34"/>
      <c r="AIK248" s="34"/>
      <c r="AIL248" s="34"/>
      <c r="AIM248" s="34"/>
      <c r="AIN248" s="34"/>
      <c r="AIO248" s="34"/>
      <c r="AIP248" s="34"/>
      <c r="AIQ248" s="34"/>
      <c r="AIR248" s="34"/>
      <c r="AIS248" s="34"/>
      <c r="AIT248" s="34"/>
      <c r="AIU248" s="34"/>
      <c r="AIV248" s="34"/>
      <c r="AIW248" s="34"/>
      <c r="AIX248" s="34"/>
      <c r="AIY248" s="34"/>
      <c r="AIZ248" s="34"/>
      <c r="AJA248" s="34"/>
      <c r="AJB248" s="34"/>
      <c r="AJC248" s="34"/>
      <c r="AJD248" s="34"/>
      <c r="AJE248" s="34"/>
      <c r="AJF248" s="34"/>
      <c r="AJG248" s="34"/>
      <c r="AJH248" s="34"/>
      <c r="AJI248" s="34"/>
      <c r="AJJ248" s="34"/>
      <c r="AJK248" s="34"/>
      <c r="AJL248" s="34"/>
      <c r="AJM248" s="34"/>
      <c r="AJN248" s="34"/>
      <c r="AJO248" s="34"/>
      <c r="AJP248" s="34"/>
      <c r="AJQ248" s="34"/>
      <c r="AJR248" s="34"/>
      <c r="AJS248" s="34"/>
      <c r="AJT248" s="34"/>
      <c r="AJU248" s="34"/>
      <c r="AJV248" s="34"/>
      <c r="AJW248" s="34"/>
      <c r="AJX248" s="34"/>
      <c r="AJY248" s="34"/>
      <c r="AJZ248" s="34"/>
      <c r="AKA248" s="34"/>
      <c r="AKB248" s="34"/>
      <c r="AKC248" s="34"/>
      <c r="AKD248" s="34"/>
      <c r="AKE248" s="34"/>
      <c r="AKF248" s="34"/>
      <c r="AKG248" s="34"/>
      <c r="AKH248" s="34"/>
      <c r="AKI248" s="34"/>
      <c r="AKJ248" s="34"/>
      <c r="AKK248" s="34"/>
      <c r="AKL248" s="34"/>
      <c r="AKM248" s="34"/>
      <c r="AKN248" s="34"/>
      <c r="AKO248" s="34"/>
      <c r="AKP248" s="34"/>
      <c r="AKQ248" s="34"/>
      <c r="AKR248" s="34"/>
      <c r="AKS248" s="34"/>
      <c r="AKT248" s="34"/>
      <c r="AKU248" s="34"/>
      <c r="AKV248" s="34"/>
      <c r="AKW248" s="34"/>
      <c r="AKX248" s="34"/>
      <c r="AKY248" s="34"/>
      <c r="AKZ248" s="34"/>
      <c r="ALA248" s="34"/>
      <c r="ALB248" s="34"/>
      <c r="ALC248" s="34"/>
      <c r="ALD248" s="34"/>
      <c r="ALE248" s="34"/>
      <c r="ALF248" s="34"/>
      <c r="ALG248" s="34"/>
      <c r="ALH248" s="34"/>
      <c r="ALI248" s="34"/>
      <c r="ALJ248" s="34"/>
      <c r="ALK248" s="34"/>
      <c r="ALL248" s="34"/>
      <c r="ALM248" s="34"/>
      <c r="ALN248" s="34"/>
      <c r="ALO248" s="34"/>
      <c r="ALP248" s="34"/>
      <c r="ALQ248" s="34"/>
      <c r="ALR248" s="34"/>
      <c r="ALS248" s="34"/>
      <c r="ALT248" s="34"/>
      <c r="ALU248" s="34"/>
      <c r="ALV248" s="34"/>
      <c r="ALW248" s="34"/>
      <c r="ALX248" s="34"/>
      <c r="ALY248" s="34"/>
      <c r="ALZ248" s="34"/>
      <c r="AMA248" s="34"/>
      <c r="AMB248" s="34"/>
      <c r="AMC248" s="34"/>
      <c r="AMD248" s="34"/>
      <c r="AME248" s="34"/>
      <c r="AMF248" s="34"/>
      <c r="AMG248" s="34"/>
      <c r="AMH248" s="34"/>
      <c r="AMI248" s="34"/>
      <c r="AMJ248" s="34"/>
      <c r="AMK248" s="34"/>
    </row>
    <row r="249" spans="1:1025" ht="15.75" x14ac:dyDescent="0.25">
      <c r="A249" s="34"/>
      <c r="B249" s="59" t="s">
        <v>11</v>
      </c>
      <c r="C249" s="30"/>
      <c r="D249" s="32">
        <f>C146+C154+C163+C171+D245</f>
        <v>183778.75208540002</v>
      </c>
      <c r="E249" s="21"/>
      <c r="F249" s="34"/>
      <c r="G249" s="116" t="s">
        <v>3</v>
      </c>
      <c r="H249" s="70">
        <f>K136</f>
        <v>18623.66</v>
      </c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L249" s="34"/>
      <c r="BM249" s="34"/>
      <c r="BN249" s="34"/>
      <c r="BO249" s="34"/>
      <c r="BP249" s="34"/>
      <c r="BQ249" s="34"/>
      <c r="BR249" s="34"/>
      <c r="BS249" s="34"/>
      <c r="BT249" s="34"/>
      <c r="BU249" s="34"/>
      <c r="BV249" s="34"/>
      <c r="BW249" s="34"/>
      <c r="BX249" s="34"/>
      <c r="BY249" s="34"/>
      <c r="BZ249" s="34"/>
      <c r="CA249" s="34"/>
      <c r="CB249" s="34"/>
      <c r="CC249" s="34"/>
      <c r="CD249" s="34"/>
      <c r="CE249" s="34"/>
      <c r="CF249" s="34"/>
      <c r="CG249" s="34"/>
      <c r="CH249" s="34"/>
      <c r="CI249" s="34"/>
      <c r="CJ249" s="34"/>
      <c r="CK249" s="34"/>
      <c r="CL249" s="34"/>
      <c r="CM249" s="34"/>
      <c r="CN249" s="34"/>
      <c r="CO249" s="34"/>
      <c r="CP249" s="34"/>
      <c r="CQ249" s="34"/>
      <c r="CR249" s="34"/>
      <c r="CS249" s="34"/>
      <c r="CT249" s="34"/>
      <c r="CU249" s="34"/>
      <c r="CV249" s="34"/>
      <c r="CW249" s="34"/>
      <c r="CX249" s="34"/>
      <c r="CY249" s="34"/>
      <c r="CZ249" s="34"/>
      <c r="DA249" s="34"/>
      <c r="DB249" s="34"/>
      <c r="DC249" s="34"/>
      <c r="DD249" s="34"/>
      <c r="DE249" s="34"/>
      <c r="DF249" s="34"/>
      <c r="DG249" s="34"/>
      <c r="DH249" s="34"/>
      <c r="DI249" s="34"/>
      <c r="DJ249" s="34"/>
      <c r="DK249" s="34"/>
      <c r="DL249" s="34"/>
      <c r="DM249" s="34"/>
      <c r="DN249" s="34"/>
      <c r="DO249" s="34"/>
      <c r="DP249" s="34"/>
      <c r="DQ249" s="34"/>
      <c r="DR249" s="34"/>
      <c r="DS249" s="34"/>
      <c r="DT249" s="34"/>
      <c r="DU249" s="34"/>
      <c r="DV249" s="34"/>
      <c r="DW249" s="34"/>
      <c r="DX249" s="34"/>
      <c r="DY249" s="34"/>
      <c r="DZ249" s="34"/>
      <c r="EA249" s="34"/>
      <c r="EB249" s="34"/>
      <c r="EC249" s="34"/>
      <c r="ED249" s="34"/>
      <c r="EE249" s="34"/>
      <c r="EF249" s="34"/>
      <c r="EG249" s="34"/>
      <c r="EH249" s="34"/>
      <c r="EI249" s="34"/>
      <c r="EJ249" s="34"/>
      <c r="EK249" s="34"/>
      <c r="EL249" s="34"/>
      <c r="EM249" s="34"/>
      <c r="EN249" s="34"/>
      <c r="EO249" s="34"/>
      <c r="EP249" s="34"/>
      <c r="EQ249" s="34"/>
      <c r="ER249" s="34"/>
      <c r="ES249" s="34"/>
      <c r="ET249" s="34"/>
      <c r="EU249" s="34"/>
      <c r="EV249" s="34"/>
      <c r="EW249" s="34"/>
      <c r="EX249" s="34"/>
      <c r="EY249" s="34"/>
      <c r="EZ249" s="34"/>
      <c r="FA249" s="34"/>
      <c r="FB249" s="34"/>
      <c r="FC249" s="34"/>
      <c r="FD249" s="34"/>
      <c r="FE249" s="34"/>
      <c r="FF249" s="34"/>
      <c r="FG249" s="34"/>
      <c r="FH249" s="34"/>
      <c r="FI249" s="34"/>
      <c r="FJ249" s="34"/>
      <c r="FK249" s="34"/>
      <c r="FL249" s="34"/>
      <c r="FM249" s="34"/>
      <c r="FN249" s="34"/>
      <c r="FO249" s="34"/>
      <c r="FP249" s="34"/>
      <c r="FQ249" s="34"/>
      <c r="FR249" s="34"/>
      <c r="FS249" s="34"/>
      <c r="FT249" s="34"/>
      <c r="FU249" s="34"/>
      <c r="FV249" s="34"/>
      <c r="FW249" s="34"/>
      <c r="FX249" s="34"/>
      <c r="FY249" s="34"/>
      <c r="FZ249" s="34"/>
      <c r="GA249" s="34"/>
      <c r="GB249" s="34"/>
      <c r="GC249" s="34"/>
      <c r="GD249" s="34"/>
      <c r="GE249" s="34"/>
      <c r="GF249" s="34"/>
      <c r="GG249" s="34"/>
      <c r="GH249" s="34"/>
      <c r="GI249" s="34"/>
      <c r="GJ249" s="34"/>
      <c r="GK249" s="34"/>
      <c r="GL249" s="34"/>
      <c r="GM249" s="34"/>
      <c r="GN249" s="34"/>
      <c r="GO249" s="34"/>
      <c r="GP249" s="34"/>
      <c r="GQ249" s="34"/>
      <c r="GR249" s="34"/>
      <c r="GS249" s="34"/>
      <c r="GT249" s="34"/>
      <c r="GU249" s="34"/>
      <c r="GV249" s="34"/>
      <c r="GW249" s="34"/>
      <c r="GX249" s="34"/>
      <c r="GY249" s="34"/>
      <c r="GZ249" s="34"/>
      <c r="HA249" s="34"/>
      <c r="HB249" s="34"/>
      <c r="HC249" s="34"/>
      <c r="HD249" s="34"/>
      <c r="HE249" s="34"/>
      <c r="HF249" s="34"/>
      <c r="HG249" s="34"/>
      <c r="HH249" s="34"/>
      <c r="HI249" s="34"/>
      <c r="HJ249" s="34"/>
      <c r="HK249" s="34"/>
      <c r="HL249" s="34"/>
      <c r="HM249" s="34"/>
      <c r="HN249" s="34"/>
      <c r="HO249" s="34"/>
      <c r="HP249" s="34"/>
      <c r="HQ249" s="34"/>
      <c r="HR249" s="34"/>
      <c r="HS249" s="34"/>
      <c r="HT249" s="34"/>
      <c r="HU249" s="34"/>
      <c r="HV249" s="34"/>
      <c r="HW249" s="34"/>
      <c r="HX249" s="34"/>
      <c r="HY249" s="34"/>
      <c r="HZ249" s="34"/>
      <c r="IA249" s="34"/>
      <c r="IB249" s="34"/>
      <c r="IC249" s="34"/>
      <c r="ID249" s="34"/>
      <c r="IE249" s="34"/>
      <c r="IF249" s="34"/>
      <c r="IG249" s="34"/>
      <c r="IH249" s="34"/>
      <c r="II249" s="34"/>
      <c r="IJ249" s="34"/>
      <c r="IK249" s="34"/>
      <c r="IL249" s="34"/>
      <c r="IM249" s="34"/>
      <c r="IN249" s="34"/>
      <c r="IO249" s="34"/>
      <c r="IP249" s="34"/>
      <c r="IQ249" s="34"/>
      <c r="IR249" s="34"/>
      <c r="IS249" s="34"/>
      <c r="IT249" s="34"/>
      <c r="IU249" s="34"/>
      <c r="IV249" s="34"/>
      <c r="IW249" s="34"/>
      <c r="IX249" s="34"/>
      <c r="IY249" s="34"/>
      <c r="IZ249" s="34"/>
      <c r="JA249" s="34"/>
      <c r="JB249" s="34"/>
      <c r="JC249" s="34"/>
      <c r="JD249" s="34"/>
      <c r="JE249" s="34"/>
      <c r="JF249" s="34"/>
      <c r="JG249" s="34"/>
      <c r="JH249" s="34"/>
      <c r="JI249" s="34"/>
      <c r="JJ249" s="34"/>
      <c r="JK249" s="34"/>
      <c r="JL249" s="34"/>
      <c r="JM249" s="34"/>
      <c r="JN249" s="34"/>
      <c r="JO249" s="34"/>
      <c r="JP249" s="34"/>
      <c r="JQ249" s="34"/>
      <c r="JR249" s="34"/>
      <c r="JS249" s="34"/>
      <c r="JT249" s="34"/>
      <c r="JU249" s="34"/>
      <c r="JV249" s="34"/>
      <c r="JW249" s="34"/>
      <c r="JX249" s="34"/>
      <c r="JY249" s="34"/>
      <c r="JZ249" s="34"/>
      <c r="KA249" s="34"/>
      <c r="KB249" s="34"/>
      <c r="KC249" s="34"/>
      <c r="KD249" s="34"/>
      <c r="KE249" s="34"/>
      <c r="KF249" s="34"/>
      <c r="KG249" s="34"/>
      <c r="KH249" s="34"/>
      <c r="KI249" s="34"/>
      <c r="KJ249" s="34"/>
      <c r="KK249" s="34"/>
      <c r="KL249" s="34"/>
      <c r="KM249" s="34"/>
      <c r="KN249" s="34"/>
      <c r="KO249" s="34"/>
      <c r="KP249" s="34"/>
      <c r="KQ249" s="34"/>
      <c r="KR249" s="34"/>
      <c r="KS249" s="34"/>
      <c r="KT249" s="34"/>
      <c r="KU249" s="34"/>
      <c r="KV249" s="34"/>
      <c r="KW249" s="34"/>
      <c r="KX249" s="34"/>
      <c r="KY249" s="34"/>
      <c r="KZ249" s="34"/>
      <c r="LA249" s="34"/>
      <c r="LB249" s="34"/>
      <c r="LC249" s="34"/>
      <c r="LD249" s="34"/>
      <c r="LE249" s="34"/>
      <c r="LF249" s="34"/>
      <c r="LG249" s="34"/>
      <c r="LH249" s="34"/>
      <c r="LI249" s="34"/>
      <c r="LJ249" s="34"/>
      <c r="LK249" s="34"/>
      <c r="LL249" s="34"/>
      <c r="LM249" s="34"/>
      <c r="LN249" s="34"/>
      <c r="LO249" s="34"/>
      <c r="LP249" s="34"/>
      <c r="LQ249" s="34"/>
      <c r="LR249" s="34"/>
      <c r="LS249" s="34"/>
      <c r="LT249" s="34"/>
      <c r="LU249" s="34"/>
      <c r="LV249" s="34"/>
      <c r="LW249" s="34"/>
      <c r="LX249" s="34"/>
      <c r="LY249" s="34"/>
      <c r="LZ249" s="34"/>
      <c r="MA249" s="34"/>
      <c r="MB249" s="34"/>
      <c r="MC249" s="34"/>
      <c r="MD249" s="34"/>
      <c r="ME249" s="34"/>
      <c r="MF249" s="34"/>
      <c r="MG249" s="34"/>
      <c r="MH249" s="34"/>
      <c r="MI249" s="34"/>
      <c r="MJ249" s="34"/>
      <c r="MK249" s="34"/>
      <c r="ML249" s="34"/>
      <c r="MM249" s="34"/>
      <c r="MN249" s="34"/>
      <c r="MO249" s="34"/>
      <c r="MP249" s="34"/>
      <c r="MQ249" s="34"/>
      <c r="MR249" s="34"/>
      <c r="MS249" s="34"/>
      <c r="MT249" s="34"/>
      <c r="MU249" s="34"/>
      <c r="MV249" s="34"/>
      <c r="MW249" s="34"/>
      <c r="MX249" s="34"/>
      <c r="MY249" s="34"/>
      <c r="MZ249" s="34"/>
      <c r="NA249" s="34"/>
      <c r="NB249" s="34"/>
      <c r="NC249" s="34"/>
      <c r="ND249" s="34"/>
      <c r="NE249" s="34"/>
      <c r="NF249" s="34"/>
      <c r="NG249" s="34"/>
      <c r="NH249" s="34"/>
      <c r="NI249" s="34"/>
      <c r="NJ249" s="34"/>
      <c r="NK249" s="34"/>
      <c r="NL249" s="34"/>
      <c r="NM249" s="34"/>
      <c r="NN249" s="34"/>
      <c r="NO249" s="34"/>
      <c r="NP249" s="34"/>
      <c r="NQ249" s="34"/>
      <c r="NR249" s="34"/>
      <c r="NS249" s="34"/>
      <c r="NT249" s="34"/>
      <c r="NU249" s="34"/>
      <c r="NV249" s="34"/>
      <c r="NW249" s="34"/>
      <c r="NX249" s="34"/>
      <c r="NY249" s="34"/>
      <c r="NZ249" s="34"/>
      <c r="OA249" s="34"/>
      <c r="OB249" s="34"/>
      <c r="OC249" s="34"/>
      <c r="OD249" s="34"/>
      <c r="OE249" s="34"/>
      <c r="OF249" s="34"/>
      <c r="OG249" s="34"/>
      <c r="OH249" s="34"/>
      <c r="OI249" s="34"/>
      <c r="OJ249" s="34"/>
      <c r="OK249" s="34"/>
      <c r="OL249" s="34"/>
      <c r="OM249" s="34"/>
      <c r="ON249" s="34"/>
      <c r="OO249" s="34"/>
      <c r="OP249" s="34"/>
      <c r="OQ249" s="34"/>
      <c r="OR249" s="34"/>
      <c r="OS249" s="34"/>
      <c r="OT249" s="34"/>
      <c r="OU249" s="34"/>
      <c r="OV249" s="34"/>
      <c r="OW249" s="34"/>
      <c r="OX249" s="34"/>
      <c r="OY249" s="34"/>
      <c r="OZ249" s="34"/>
      <c r="PA249" s="34"/>
      <c r="PB249" s="34"/>
      <c r="PC249" s="34"/>
      <c r="PD249" s="34"/>
      <c r="PE249" s="34"/>
      <c r="PF249" s="34"/>
      <c r="PG249" s="34"/>
      <c r="PH249" s="34"/>
      <c r="PI249" s="34"/>
      <c r="PJ249" s="34"/>
      <c r="PK249" s="34"/>
      <c r="PL249" s="34"/>
      <c r="PM249" s="34"/>
      <c r="PN249" s="34"/>
      <c r="PO249" s="34"/>
      <c r="PP249" s="34"/>
      <c r="PQ249" s="34"/>
      <c r="PR249" s="34"/>
      <c r="PS249" s="34"/>
      <c r="PT249" s="34"/>
      <c r="PU249" s="34"/>
      <c r="PV249" s="34"/>
      <c r="PW249" s="34"/>
      <c r="PX249" s="34"/>
      <c r="PY249" s="34"/>
      <c r="PZ249" s="34"/>
      <c r="QA249" s="34"/>
      <c r="QB249" s="34"/>
      <c r="QC249" s="34"/>
      <c r="QD249" s="34"/>
      <c r="QE249" s="34"/>
      <c r="QF249" s="34"/>
      <c r="QG249" s="34"/>
      <c r="QH249" s="34"/>
      <c r="QI249" s="34"/>
      <c r="QJ249" s="34"/>
      <c r="QK249" s="34"/>
      <c r="QL249" s="34"/>
      <c r="QM249" s="34"/>
      <c r="QN249" s="34"/>
      <c r="QO249" s="34"/>
      <c r="QP249" s="34"/>
      <c r="QQ249" s="34"/>
      <c r="QR249" s="34"/>
      <c r="QS249" s="34"/>
      <c r="QT249" s="34"/>
      <c r="QU249" s="34"/>
      <c r="QV249" s="34"/>
      <c r="QW249" s="34"/>
      <c r="QX249" s="34"/>
      <c r="QY249" s="34"/>
      <c r="QZ249" s="34"/>
      <c r="RA249" s="34"/>
      <c r="RB249" s="34"/>
      <c r="RC249" s="34"/>
      <c r="RD249" s="34"/>
      <c r="RE249" s="34"/>
      <c r="RF249" s="34"/>
      <c r="RG249" s="34"/>
      <c r="RH249" s="34"/>
      <c r="RI249" s="34"/>
      <c r="RJ249" s="34"/>
      <c r="RK249" s="34"/>
      <c r="RL249" s="34"/>
      <c r="RM249" s="34"/>
      <c r="RN249" s="34"/>
      <c r="RO249" s="34"/>
      <c r="RP249" s="34"/>
      <c r="RQ249" s="34"/>
      <c r="RR249" s="34"/>
      <c r="RS249" s="34"/>
      <c r="RT249" s="34"/>
      <c r="RU249" s="34"/>
      <c r="RV249" s="34"/>
      <c r="RW249" s="34"/>
      <c r="RX249" s="34"/>
      <c r="RY249" s="34"/>
      <c r="RZ249" s="34"/>
      <c r="SA249" s="34"/>
      <c r="SB249" s="34"/>
      <c r="SC249" s="34"/>
      <c r="SD249" s="34"/>
      <c r="SE249" s="34"/>
      <c r="SF249" s="34"/>
      <c r="SG249" s="34"/>
      <c r="SH249" s="34"/>
      <c r="SI249" s="34"/>
      <c r="SJ249" s="34"/>
      <c r="SK249" s="34"/>
      <c r="SL249" s="34"/>
      <c r="SM249" s="34"/>
      <c r="SN249" s="34"/>
      <c r="SO249" s="34"/>
      <c r="SP249" s="34"/>
      <c r="SQ249" s="34"/>
      <c r="SR249" s="34"/>
      <c r="SS249" s="34"/>
      <c r="ST249" s="34"/>
      <c r="SU249" s="34"/>
      <c r="SV249" s="34"/>
      <c r="SW249" s="34"/>
      <c r="SX249" s="34"/>
      <c r="SY249" s="34"/>
      <c r="SZ249" s="34"/>
      <c r="TA249" s="34"/>
      <c r="TB249" s="34"/>
      <c r="TC249" s="34"/>
      <c r="TD249" s="34"/>
      <c r="TE249" s="34"/>
      <c r="TF249" s="34"/>
      <c r="TG249" s="34"/>
      <c r="TH249" s="34"/>
      <c r="TI249" s="34"/>
      <c r="TJ249" s="34"/>
      <c r="TK249" s="34"/>
      <c r="TL249" s="34"/>
      <c r="TM249" s="34"/>
      <c r="TN249" s="34"/>
      <c r="TO249" s="34"/>
      <c r="TP249" s="34"/>
      <c r="TQ249" s="34"/>
      <c r="TR249" s="34"/>
      <c r="TS249" s="34"/>
      <c r="TT249" s="34"/>
      <c r="TU249" s="34"/>
      <c r="TV249" s="34"/>
      <c r="TW249" s="34"/>
      <c r="TX249" s="34"/>
      <c r="TY249" s="34"/>
      <c r="TZ249" s="34"/>
      <c r="UA249" s="34"/>
      <c r="UB249" s="34"/>
      <c r="UC249" s="34"/>
      <c r="UD249" s="34"/>
      <c r="UE249" s="34"/>
      <c r="UF249" s="34"/>
      <c r="UG249" s="34"/>
      <c r="UH249" s="34"/>
      <c r="UI249" s="34"/>
      <c r="UJ249" s="34"/>
      <c r="UK249" s="34"/>
      <c r="UL249" s="34"/>
      <c r="UM249" s="34"/>
      <c r="UN249" s="34"/>
      <c r="UO249" s="34"/>
      <c r="UP249" s="34"/>
      <c r="UQ249" s="34"/>
      <c r="UR249" s="34"/>
      <c r="US249" s="34"/>
      <c r="UT249" s="34"/>
      <c r="UU249" s="34"/>
      <c r="UV249" s="34"/>
      <c r="UW249" s="34"/>
      <c r="UX249" s="34"/>
      <c r="UY249" s="34"/>
      <c r="UZ249" s="34"/>
      <c r="VA249" s="34"/>
      <c r="VB249" s="34"/>
      <c r="VC249" s="34"/>
      <c r="VD249" s="34"/>
      <c r="VE249" s="34"/>
      <c r="VF249" s="34"/>
      <c r="VG249" s="34"/>
      <c r="VH249" s="34"/>
      <c r="VI249" s="34"/>
      <c r="VJ249" s="34"/>
      <c r="VK249" s="34"/>
      <c r="VL249" s="34"/>
      <c r="VM249" s="34"/>
      <c r="VN249" s="34"/>
      <c r="VO249" s="34"/>
      <c r="VP249" s="34"/>
      <c r="VQ249" s="34"/>
      <c r="VR249" s="34"/>
      <c r="VS249" s="34"/>
      <c r="VT249" s="34"/>
      <c r="VU249" s="34"/>
      <c r="VV249" s="34"/>
      <c r="VW249" s="34"/>
      <c r="VX249" s="34"/>
      <c r="VY249" s="34"/>
      <c r="VZ249" s="34"/>
      <c r="WA249" s="34"/>
      <c r="WB249" s="34"/>
      <c r="WC249" s="34"/>
      <c r="WD249" s="34"/>
      <c r="WE249" s="34"/>
      <c r="WF249" s="34"/>
      <c r="WG249" s="34"/>
      <c r="WH249" s="34"/>
      <c r="WI249" s="34"/>
      <c r="WJ249" s="34"/>
      <c r="WK249" s="34"/>
      <c r="WL249" s="34"/>
      <c r="WM249" s="34"/>
      <c r="WN249" s="34"/>
      <c r="WO249" s="34"/>
      <c r="WP249" s="34"/>
      <c r="WQ249" s="34"/>
      <c r="WR249" s="34"/>
      <c r="WS249" s="34"/>
      <c r="WT249" s="34"/>
      <c r="WU249" s="34"/>
      <c r="WV249" s="34"/>
      <c r="WW249" s="34"/>
      <c r="WX249" s="34"/>
      <c r="WY249" s="34"/>
      <c r="WZ249" s="34"/>
      <c r="XA249" s="34"/>
      <c r="XB249" s="34"/>
      <c r="XC249" s="34"/>
      <c r="XD249" s="34"/>
      <c r="XE249" s="34"/>
      <c r="XF249" s="34"/>
      <c r="XG249" s="34"/>
      <c r="XH249" s="34"/>
      <c r="XI249" s="34"/>
      <c r="XJ249" s="34"/>
      <c r="XK249" s="34"/>
      <c r="XL249" s="34"/>
      <c r="XM249" s="34"/>
      <c r="XN249" s="34"/>
      <c r="XO249" s="34"/>
      <c r="XP249" s="34"/>
      <c r="XQ249" s="34"/>
      <c r="XR249" s="34"/>
      <c r="XS249" s="34"/>
      <c r="XT249" s="34"/>
      <c r="XU249" s="34"/>
      <c r="XV249" s="34"/>
      <c r="XW249" s="34"/>
      <c r="XX249" s="34"/>
      <c r="XY249" s="34"/>
      <c r="XZ249" s="34"/>
      <c r="YA249" s="34"/>
      <c r="YB249" s="34"/>
      <c r="YC249" s="34"/>
      <c r="YD249" s="34"/>
      <c r="YE249" s="34"/>
      <c r="YF249" s="34"/>
      <c r="YG249" s="34"/>
      <c r="YH249" s="34"/>
      <c r="YI249" s="34"/>
      <c r="YJ249" s="34"/>
      <c r="YK249" s="34"/>
      <c r="YL249" s="34"/>
      <c r="YM249" s="34"/>
      <c r="YN249" s="34"/>
      <c r="YO249" s="34"/>
      <c r="YP249" s="34"/>
      <c r="YQ249" s="34"/>
      <c r="YR249" s="34"/>
      <c r="YS249" s="34"/>
      <c r="YT249" s="34"/>
      <c r="YU249" s="34"/>
      <c r="YV249" s="34"/>
      <c r="YW249" s="34"/>
      <c r="YX249" s="34"/>
      <c r="YY249" s="34"/>
      <c r="YZ249" s="34"/>
      <c r="ZA249" s="34"/>
      <c r="ZB249" s="34"/>
      <c r="ZC249" s="34"/>
      <c r="ZD249" s="34"/>
      <c r="ZE249" s="34"/>
      <c r="ZF249" s="34"/>
      <c r="ZG249" s="34"/>
      <c r="ZH249" s="34"/>
      <c r="ZI249" s="34"/>
      <c r="ZJ249" s="34"/>
      <c r="ZK249" s="34"/>
      <c r="ZL249" s="34"/>
      <c r="ZM249" s="34"/>
      <c r="ZN249" s="34"/>
      <c r="ZO249" s="34"/>
      <c r="ZP249" s="34"/>
      <c r="ZQ249" s="34"/>
      <c r="ZR249" s="34"/>
      <c r="ZS249" s="34"/>
      <c r="ZT249" s="34"/>
      <c r="ZU249" s="34"/>
      <c r="ZV249" s="34"/>
      <c r="ZW249" s="34"/>
      <c r="ZX249" s="34"/>
      <c r="ZY249" s="34"/>
      <c r="ZZ249" s="34"/>
      <c r="AAA249" s="34"/>
      <c r="AAB249" s="34"/>
      <c r="AAC249" s="34"/>
      <c r="AAD249" s="34"/>
      <c r="AAE249" s="34"/>
      <c r="AAF249" s="34"/>
      <c r="AAG249" s="34"/>
      <c r="AAH249" s="34"/>
      <c r="AAI249" s="34"/>
      <c r="AAJ249" s="34"/>
      <c r="AAK249" s="34"/>
      <c r="AAL249" s="34"/>
      <c r="AAM249" s="34"/>
      <c r="AAN249" s="34"/>
      <c r="AAO249" s="34"/>
      <c r="AAP249" s="34"/>
      <c r="AAQ249" s="34"/>
      <c r="AAR249" s="34"/>
      <c r="AAS249" s="34"/>
      <c r="AAT249" s="34"/>
      <c r="AAU249" s="34"/>
      <c r="AAV249" s="34"/>
      <c r="AAW249" s="34"/>
      <c r="AAX249" s="34"/>
      <c r="AAY249" s="34"/>
      <c r="AAZ249" s="34"/>
      <c r="ABA249" s="34"/>
      <c r="ABB249" s="34"/>
      <c r="ABC249" s="34"/>
      <c r="ABD249" s="34"/>
      <c r="ABE249" s="34"/>
      <c r="ABF249" s="34"/>
      <c r="ABG249" s="34"/>
      <c r="ABH249" s="34"/>
      <c r="ABI249" s="34"/>
      <c r="ABJ249" s="34"/>
      <c r="ABK249" s="34"/>
      <c r="ABL249" s="34"/>
      <c r="ABM249" s="34"/>
      <c r="ABN249" s="34"/>
      <c r="ABO249" s="34"/>
      <c r="ABP249" s="34"/>
      <c r="ABQ249" s="34"/>
      <c r="ABR249" s="34"/>
      <c r="ABS249" s="34"/>
      <c r="ABT249" s="34"/>
      <c r="ABU249" s="34"/>
      <c r="ABV249" s="34"/>
      <c r="ABW249" s="34"/>
      <c r="ABX249" s="34"/>
      <c r="ABY249" s="34"/>
      <c r="ABZ249" s="34"/>
      <c r="ACA249" s="34"/>
      <c r="ACB249" s="34"/>
      <c r="ACC249" s="34"/>
      <c r="ACD249" s="34"/>
      <c r="ACE249" s="34"/>
      <c r="ACF249" s="34"/>
      <c r="ACG249" s="34"/>
      <c r="ACH249" s="34"/>
      <c r="ACI249" s="34"/>
      <c r="ACJ249" s="34"/>
      <c r="ACK249" s="34"/>
      <c r="ACL249" s="34"/>
      <c r="ACM249" s="34"/>
      <c r="ACN249" s="34"/>
      <c r="ACO249" s="34"/>
      <c r="ACP249" s="34"/>
      <c r="ACQ249" s="34"/>
      <c r="ACR249" s="34"/>
      <c r="ACS249" s="34"/>
      <c r="ACT249" s="34"/>
      <c r="ACU249" s="34"/>
      <c r="ACV249" s="34"/>
      <c r="ACW249" s="34"/>
      <c r="ACX249" s="34"/>
      <c r="ACY249" s="34"/>
      <c r="ACZ249" s="34"/>
      <c r="ADA249" s="34"/>
      <c r="ADB249" s="34"/>
      <c r="ADC249" s="34"/>
      <c r="ADD249" s="34"/>
      <c r="ADE249" s="34"/>
      <c r="ADF249" s="34"/>
      <c r="ADG249" s="34"/>
      <c r="ADH249" s="34"/>
      <c r="ADI249" s="34"/>
      <c r="ADJ249" s="34"/>
      <c r="ADK249" s="34"/>
      <c r="ADL249" s="34"/>
      <c r="ADM249" s="34"/>
      <c r="ADN249" s="34"/>
      <c r="ADO249" s="34"/>
      <c r="ADP249" s="34"/>
      <c r="ADQ249" s="34"/>
      <c r="ADR249" s="34"/>
      <c r="ADS249" s="34"/>
      <c r="ADT249" s="34"/>
      <c r="ADU249" s="34"/>
      <c r="ADV249" s="34"/>
      <c r="ADW249" s="34"/>
      <c r="ADX249" s="34"/>
      <c r="ADY249" s="34"/>
      <c r="ADZ249" s="34"/>
      <c r="AEA249" s="34"/>
      <c r="AEB249" s="34"/>
      <c r="AEC249" s="34"/>
      <c r="AED249" s="34"/>
      <c r="AEE249" s="34"/>
      <c r="AEF249" s="34"/>
      <c r="AEG249" s="34"/>
      <c r="AEH249" s="34"/>
      <c r="AEI249" s="34"/>
      <c r="AEJ249" s="34"/>
      <c r="AEK249" s="34"/>
      <c r="AEL249" s="34"/>
      <c r="AEM249" s="34"/>
      <c r="AEN249" s="34"/>
      <c r="AEO249" s="34"/>
      <c r="AEP249" s="34"/>
      <c r="AEQ249" s="34"/>
      <c r="AER249" s="34"/>
      <c r="AES249" s="34"/>
      <c r="AET249" s="34"/>
      <c r="AEU249" s="34"/>
      <c r="AEV249" s="34"/>
      <c r="AEW249" s="34"/>
      <c r="AEX249" s="34"/>
      <c r="AEY249" s="34"/>
      <c r="AEZ249" s="34"/>
      <c r="AFA249" s="34"/>
      <c r="AFB249" s="34"/>
      <c r="AFC249" s="34"/>
      <c r="AFD249" s="34"/>
      <c r="AFE249" s="34"/>
      <c r="AFF249" s="34"/>
      <c r="AFG249" s="34"/>
      <c r="AFH249" s="34"/>
      <c r="AFI249" s="34"/>
      <c r="AFJ249" s="34"/>
      <c r="AFK249" s="34"/>
      <c r="AFL249" s="34"/>
      <c r="AFM249" s="34"/>
      <c r="AFN249" s="34"/>
      <c r="AFO249" s="34"/>
      <c r="AFP249" s="34"/>
      <c r="AFQ249" s="34"/>
      <c r="AFR249" s="34"/>
      <c r="AFS249" s="34"/>
      <c r="AFT249" s="34"/>
      <c r="AFU249" s="34"/>
      <c r="AFV249" s="34"/>
      <c r="AFW249" s="34"/>
      <c r="AFX249" s="34"/>
      <c r="AFY249" s="34"/>
      <c r="AFZ249" s="34"/>
      <c r="AGA249" s="34"/>
      <c r="AGB249" s="34"/>
      <c r="AGC249" s="34"/>
      <c r="AGD249" s="34"/>
      <c r="AGE249" s="34"/>
      <c r="AGF249" s="34"/>
      <c r="AGG249" s="34"/>
      <c r="AGH249" s="34"/>
      <c r="AGI249" s="34"/>
      <c r="AGJ249" s="34"/>
      <c r="AGK249" s="34"/>
      <c r="AGL249" s="34"/>
      <c r="AGM249" s="34"/>
      <c r="AGN249" s="34"/>
      <c r="AGO249" s="34"/>
      <c r="AGP249" s="34"/>
      <c r="AGQ249" s="34"/>
      <c r="AGR249" s="34"/>
      <c r="AGS249" s="34"/>
      <c r="AGT249" s="34"/>
      <c r="AGU249" s="34"/>
      <c r="AGV249" s="34"/>
      <c r="AGW249" s="34"/>
      <c r="AGX249" s="34"/>
      <c r="AGY249" s="34"/>
      <c r="AGZ249" s="34"/>
      <c r="AHA249" s="34"/>
      <c r="AHB249" s="34"/>
      <c r="AHC249" s="34"/>
      <c r="AHD249" s="34"/>
      <c r="AHE249" s="34"/>
      <c r="AHF249" s="34"/>
      <c r="AHG249" s="34"/>
      <c r="AHH249" s="34"/>
      <c r="AHI249" s="34"/>
      <c r="AHJ249" s="34"/>
      <c r="AHK249" s="34"/>
      <c r="AHL249" s="34"/>
      <c r="AHM249" s="34"/>
      <c r="AHN249" s="34"/>
      <c r="AHO249" s="34"/>
      <c r="AHP249" s="34"/>
      <c r="AHQ249" s="34"/>
      <c r="AHR249" s="34"/>
      <c r="AHS249" s="34"/>
      <c r="AHT249" s="34"/>
      <c r="AHU249" s="34"/>
      <c r="AHV249" s="34"/>
      <c r="AHW249" s="34"/>
      <c r="AHX249" s="34"/>
      <c r="AHY249" s="34"/>
      <c r="AHZ249" s="34"/>
      <c r="AIA249" s="34"/>
      <c r="AIB249" s="34"/>
      <c r="AIC249" s="34"/>
      <c r="AID249" s="34"/>
      <c r="AIE249" s="34"/>
      <c r="AIF249" s="34"/>
      <c r="AIG249" s="34"/>
      <c r="AIH249" s="34"/>
      <c r="AII249" s="34"/>
      <c r="AIJ249" s="34"/>
      <c r="AIK249" s="34"/>
      <c r="AIL249" s="34"/>
      <c r="AIM249" s="34"/>
      <c r="AIN249" s="34"/>
      <c r="AIO249" s="34"/>
      <c r="AIP249" s="34"/>
      <c r="AIQ249" s="34"/>
      <c r="AIR249" s="34"/>
      <c r="AIS249" s="34"/>
      <c r="AIT249" s="34"/>
      <c r="AIU249" s="34"/>
      <c r="AIV249" s="34"/>
      <c r="AIW249" s="34"/>
      <c r="AIX249" s="34"/>
      <c r="AIY249" s="34"/>
      <c r="AIZ249" s="34"/>
      <c r="AJA249" s="34"/>
      <c r="AJB249" s="34"/>
      <c r="AJC249" s="34"/>
      <c r="AJD249" s="34"/>
      <c r="AJE249" s="34"/>
      <c r="AJF249" s="34"/>
      <c r="AJG249" s="34"/>
      <c r="AJH249" s="34"/>
      <c r="AJI249" s="34"/>
      <c r="AJJ249" s="34"/>
      <c r="AJK249" s="34"/>
      <c r="AJL249" s="34"/>
      <c r="AJM249" s="34"/>
      <c r="AJN249" s="34"/>
      <c r="AJO249" s="34"/>
      <c r="AJP249" s="34"/>
      <c r="AJQ249" s="34"/>
      <c r="AJR249" s="34"/>
      <c r="AJS249" s="34"/>
      <c r="AJT249" s="34"/>
      <c r="AJU249" s="34"/>
      <c r="AJV249" s="34"/>
      <c r="AJW249" s="34"/>
      <c r="AJX249" s="34"/>
      <c r="AJY249" s="34"/>
      <c r="AJZ249" s="34"/>
      <c r="AKA249" s="34"/>
      <c r="AKB249" s="34"/>
      <c r="AKC249" s="34"/>
      <c r="AKD249" s="34"/>
      <c r="AKE249" s="34"/>
      <c r="AKF249" s="34"/>
      <c r="AKG249" s="34"/>
      <c r="AKH249" s="34"/>
      <c r="AKI249" s="34"/>
      <c r="AKJ249" s="34"/>
      <c r="AKK249" s="34"/>
      <c r="AKL249" s="34"/>
      <c r="AKM249" s="34"/>
      <c r="AKN249" s="34"/>
      <c r="AKO249" s="34"/>
      <c r="AKP249" s="34"/>
      <c r="AKQ249" s="34"/>
      <c r="AKR249" s="34"/>
      <c r="AKS249" s="34"/>
      <c r="AKT249" s="34"/>
      <c r="AKU249" s="34"/>
      <c r="AKV249" s="34"/>
      <c r="AKW249" s="34"/>
      <c r="AKX249" s="34"/>
      <c r="AKY249" s="34"/>
      <c r="AKZ249" s="34"/>
      <c r="ALA249" s="34"/>
      <c r="ALB249" s="34"/>
      <c r="ALC249" s="34"/>
      <c r="ALD249" s="34"/>
      <c r="ALE249" s="34"/>
      <c r="ALF249" s="34"/>
      <c r="ALG249" s="34"/>
      <c r="ALH249" s="34"/>
      <c r="ALI249" s="34"/>
      <c r="ALJ249" s="34"/>
      <c r="ALK249" s="34"/>
      <c r="ALL249" s="34"/>
      <c r="ALM249" s="34"/>
      <c r="ALN249" s="34"/>
      <c r="ALO249" s="34"/>
      <c r="ALP249" s="34"/>
      <c r="ALQ249" s="34"/>
      <c r="ALR249" s="34"/>
      <c r="ALS249" s="34"/>
      <c r="ALT249" s="34"/>
      <c r="ALU249" s="34"/>
      <c r="ALV249" s="34"/>
      <c r="ALW249" s="34"/>
      <c r="ALX249" s="34"/>
      <c r="ALY249" s="34"/>
      <c r="ALZ249" s="34"/>
      <c r="AMA249" s="34"/>
      <c r="AMB249" s="34"/>
      <c r="AMC249" s="34"/>
      <c r="AMD249" s="34"/>
      <c r="AME249" s="34"/>
      <c r="AMF249" s="34"/>
      <c r="AMG249" s="34"/>
      <c r="AMH249" s="34"/>
      <c r="AMI249" s="34"/>
      <c r="AMJ249" s="34"/>
      <c r="AMK249" s="34"/>
    </row>
    <row r="250" spans="1:1025" ht="15.75" x14ac:dyDescent="0.25">
      <c r="A250" s="34"/>
      <c r="B250" s="9" t="s">
        <v>12</v>
      </c>
      <c r="C250" s="30"/>
      <c r="D250" s="32"/>
      <c r="E250" s="21"/>
      <c r="F250" s="34"/>
      <c r="G250" s="118" t="s">
        <v>5</v>
      </c>
      <c r="H250" s="70">
        <f>K138</f>
        <v>0</v>
      </c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4"/>
      <c r="BM250" s="34"/>
      <c r="BN250" s="34"/>
      <c r="BO250" s="34"/>
      <c r="BP250" s="34"/>
      <c r="BQ250" s="34"/>
      <c r="BR250" s="34"/>
      <c r="BS250" s="34"/>
      <c r="BT250" s="34"/>
      <c r="BU250" s="34"/>
      <c r="BV250" s="34"/>
      <c r="BW250" s="34"/>
      <c r="BX250" s="34"/>
      <c r="BY250" s="34"/>
      <c r="BZ250" s="34"/>
      <c r="CA250" s="34"/>
      <c r="CB250" s="34"/>
      <c r="CC250" s="34"/>
      <c r="CD250" s="34"/>
      <c r="CE250" s="34"/>
      <c r="CF250" s="34"/>
      <c r="CG250" s="34"/>
      <c r="CH250" s="34"/>
      <c r="CI250" s="34"/>
      <c r="CJ250" s="34"/>
      <c r="CK250" s="34"/>
      <c r="CL250" s="34"/>
      <c r="CM250" s="34"/>
      <c r="CN250" s="34"/>
      <c r="CO250" s="34"/>
      <c r="CP250" s="34"/>
      <c r="CQ250" s="34"/>
      <c r="CR250" s="34"/>
      <c r="CS250" s="34"/>
      <c r="CT250" s="34"/>
      <c r="CU250" s="34"/>
      <c r="CV250" s="34"/>
      <c r="CW250" s="34"/>
      <c r="CX250" s="34"/>
      <c r="CY250" s="34"/>
      <c r="CZ250" s="34"/>
      <c r="DA250" s="34"/>
      <c r="DB250" s="34"/>
      <c r="DC250" s="34"/>
      <c r="DD250" s="34"/>
      <c r="DE250" s="34"/>
      <c r="DF250" s="34"/>
      <c r="DG250" s="34"/>
      <c r="DH250" s="34"/>
      <c r="DI250" s="34"/>
      <c r="DJ250" s="34"/>
      <c r="DK250" s="34"/>
      <c r="DL250" s="34"/>
      <c r="DM250" s="34"/>
      <c r="DN250" s="34"/>
      <c r="DO250" s="34"/>
      <c r="DP250" s="34"/>
      <c r="DQ250" s="34"/>
      <c r="DR250" s="34"/>
      <c r="DS250" s="34"/>
      <c r="DT250" s="34"/>
      <c r="DU250" s="34"/>
      <c r="DV250" s="34"/>
      <c r="DW250" s="34"/>
      <c r="DX250" s="34"/>
      <c r="DY250" s="34"/>
      <c r="DZ250" s="34"/>
      <c r="EA250" s="34"/>
      <c r="EB250" s="34"/>
      <c r="EC250" s="34"/>
      <c r="ED250" s="34"/>
      <c r="EE250" s="34"/>
      <c r="EF250" s="34"/>
      <c r="EG250" s="34"/>
      <c r="EH250" s="34"/>
      <c r="EI250" s="34"/>
      <c r="EJ250" s="34"/>
      <c r="EK250" s="34"/>
      <c r="EL250" s="34"/>
      <c r="EM250" s="34"/>
      <c r="EN250" s="34"/>
      <c r="EO250" s="34"/>
      <c r="EP250" s="34"/>
      <c r="EQ250" s="34"/>
      <c r="ER250" s="34"/>
      <c r="ES250" s="34"/>
      <c r="ET250" s="34"/>
      <c r="EU250" s="34"/>
      <c r="EV250" s="34"/>
      <c r="EW250" s="34"/>
      <c r="EX250" s="34"/>
      <c r="EY250" s="34"/>
      <c r="EZ250" s="34"/>
      <c r="FA250" s="34"/>
      <c r="FB250" s="34"/>
      <c r="FC250" s="34"/>
      <c r="FD250" s="34"/>
      <c r="FE250" s="34"/>
      <c r="FF250" s="34"/>
      <c r="FG250" s="34"/>
      <c r="FH250" s="34"/>
      <c r="FI250" s="34"/>
      <c r="FJ250" s="34"/>
      <c r="FK250" s="34"/>
      <c r="FL250" s="34"/>
      <c r="FM250" s="34"/>
      <c r="FN250" s="34"/>
      <c r="FO250" s="34"/>
      <c r="FP250" s="34"/>
      <c r="FQ250" s="34"/>
      <c r="FR250" s="34"/>
      <c r="FS250" s="34"/>
      <c r="FT250" s="34"/>
      <c r="FU250" s="34"/>
      <c r="FV250" s="34"/>
      <c r="FW250" s="34"/>
      <c r="FX250" s="34"/>
      <c r="FY250" s="34"/>
      <c r="FZ250" s="34"/>
      <c r="GA250" s="34"/>
      <c r="GB250" s="34"/>
      <c r="GC250" s="34"/>
      <c r="GD250" s="34"/>
      <c r="GE250" s="34"/>
      <c r="GF250" s="34"/>
      <c r="GG250" s="34"/>
      <c r="GH250" s="34"/>
      <c r="GI250" s="34"/>
      <c r="GJ250" s="34"/>
      <c r="GK250" s="34"/>
      <c r="GL250" s="34"/>
      <c r="GM250" s="34"/>
      <c r="GN250" s="34"/>
      <c r="GO250" s="34"/>
      <c r="GP250" s="34"/>
      <c r="GQ250" s="34"/>
      <c r="GR250" s="34"/>
      <c r="GS250" s="34"/>
      <c r="GT250" s="34"/>
      <c r="GU250" s="34"/>
      <c r="GV250" s="34"/>
      <c r="GW250" s="34"/>
      <c r="GX250" s="34"/>
      <c r="GY250" s="34"/>
      <c r="GZ250" s="34"/>
      <c r="HA250" s="34"/>
      <c r="HB250" s="34"/>
      <c r="HC250" s="34"/>
      <c r="HD250" s="34"/>
      <c r="HE250" s="34"/>
      <c r="HF250" s="34"/>
      <c r="HG250" s="34"/>
      <c r="HH250" s="34"/>
      <c r="HI250" s="34"/>
      <c r="HJ250" s="34"/>
      <c r="HK250" s="34"/>
      <c r="HL250" s="34"/>
      <c r="HM250" s="34"/>
      <c r="HN250" s="34"/>
      <c r="HO250" s="34"/>
      <c r="HP250" s="34"/>
      <c r="HQ250" s="34"/>
      <c r="HR250" s="34"/>
      <c r="HS250" s="34"/>
      <c r="HT250" s="34"/>
      <c r="HU250" s="34"/>
      <c r="HV250" s="34"/>
      <c r="HW250" s="34"/>
      <c r="HX250" s="34"/>
      <c r="HY250" s="34"/>
      <c r="HZ250" s="34"/>
      <c r="IA250" s="34"/>
      <c r="IB250" s="34"/>
      <c r="IC250" s="34"/>
      <c r="ID250" s="34"/>
      <c r="IE250" s="34"/>
      <c r="IF250" s="34"/>
      <c r="IG250" s="34"/>
      <c r="IH250" s="34"/>
      <c r="II250" s="34"/>
      <c r="IJ250" s="34"/>
      <c r="IK250" s="34"/>
      <c r="IL250" s="34"/>
      <c r="IM250" s="34"/>
      <c r="IN250" s="34"/>
      <c r="IO250" s="34"/>
      <c r="IP250" s="34"/>
      <c r="IQ250" s="34"/>
      <c r="IR250" s="34"/>
      <c r="IS250" s="34"/>
      <c r="IT250" s="34"/>
      <c r="IU250" s="34"/>
      <c r="IV250" s="34"/>
      <c r="IW250" s="34"/>
      <c r="IX250" s="34"/>
      <c r="IY250" s="34"/>
      <c r="IZ250" s="34"/>
      <c r="JA250" s="34"/>
      <c r="JB250" s="34"/>
      <c r="JC250" s="34"/>
      <c r="JD250" s="34"/>
      <c r="JE250" s="34"/>
      <c r="JF250" s="34"/>
      <c r="JG250" s="34"/>
      <c r="JH250" s="34"/>
      <c r="JI250" s="34"/>
      <c r="JJ250" s="34"/>
      <c r="JK250" s="34"/>
      <c r="JL250" s="34"/>
      <c r="JM250" s="34"/>
      <c r="JN250" s="34"/>
      <c r="JO250" s="34"/>
      <c r="JP250" s="34"/>
      <c r="JQ250" s="34"/>
      <c r="JR250" s="34"/>
      <c r="JS250" s="34"/>
      <c r="JT250" s="34"/>
      <c r="JU250" s="34"/>
      <c r="JV250" s="34"/>
      <c r="JW250" s="34"/>
      <c r="JX250" s="34"/>
      <c r="JY250" s="34"/>
      <c r="JZ250" s="34"/>
      <c r="KA250" s="34"/>
      <c r="KB250" s="34"/>
      <c r="KC250" s="34"/>
      <c r="KD250" s="34"/>
      <c r="KE250" s="34"/>
      <c r="KF250" s="34"/>
      <c r="KG250" s="34"/>
      <c r="KH250" s="34"/>
      <c r="KI250" s="34"/>
      <c r="KJ250" s="34"/>
      <c r="KK250" s="34"/>
      <c r="KL250" s="34"/>
      <c r="KM250" s="34"/>
      <c r="KN250" s="34"/>
      <c r="KO250" s="34"/>
      <c r="KP250" s="34"/>
      <c r="KQ250" s="34"/>
      <c r="KR250" s="34"/>
      <c r="KS250" s="34"/>
      <c r="KT250" s="34"/>
      <c r="KU250" s="34"/>
      <c r="KV250" s="34"/>
      <c r="KW250" s="34"/>
      <c r="KX250" s="34"/>
      <c r="KY250" s="34"/>
      <c r="KZ250" s="34"/>
      <c r="LA250" s="34"/>
      <c r="LB250" s="34"/>
      <c r="LC250" s="34"/>
      <c r="LD250" s="34"/>
      <c r="LE250" s="34"/>
      <c r="LF250" s="34"/>
      <c r="LG250" s="34"/>
      <c r="LH250" s="34"/>
      <c r="LI250" s="34"/>
      <c r="LJ250" s="34"/>
      <c r="LK250" s="34"/>
      <c r="LL250" s="34"/>
      <c r="LM250" s="34"/>
      <c r="LN250" s="34"/>
      <c r="LO250" s="34"/>
      <c r="LP250" s="34"/>
      <c r="LQ250" s="34"/>
      <c r="LR250" s="34"/>
      <c r="LS250" s="34"/>
      <c r="LT250" s="34"/>
      <c r="LU250" s="34"/>
      <c r="LV250" s="34"/>
      <c r="LW250" s="34"/>
      <c r="LX250" s="34"/>
      <c r="LY250" s="34"/>
      <c r="LZ250" s="34"/>
      <c r="MA250" s="34"/>
      <c r="MB250" s="34"/>
      <c r="MC250" s="34"/>
      <c r="MD250" s="34"/>
      <c r="ME250" s="34"/>
      <c r="MF250" s="34"/>
      <c r="MG250" s="34"/>
      <c r="MH250" s="34"/>
      <c r="MI250" s="34"/>
      <c r="MJ250" s="34"/>
      <c r="MK250" s="34"/>
      <c r="ML250" s="34"/>
      <c r="MM250" s="34"/>
      <c r="MN250" s="34"/>
      <c r="MO250" s="34"/>
      <c r="MP250" s="34"/>
      <c r="MQ250" s="34"/>
      <c r="MR250" s="34"/>
      <c r="MS250" s="34"/>
      <c r="MT250" s="34"/>
      <c r="MU250" s="34"/>
      <c r="MV250" s="34"/>
      <c r="MW250" s="34"/>
      <c r="MX250" s="34"/>
      <c r="MY250" s="34"/>
      <c r="MZ250" s="34"/>
      <c r="NA250" s="34"/>
      <c r="NB250" s="34"/>
      <c r="NC250" s="34"/>
      <c r="ND250" s="34"/>
      <c r="NE250" s="34"/>
      <c r="NF250" s="34"/>
      <c r="NG250" s="34"/>
      <c r="NH250" s="34"/>
      <c r="NI250" s="34"/>
      <c r="NJ250" s="34"/>
      <c r="NK250" s="34"/>
      <c r="NL250" s="34"/>
      <c r="NM250" s="34"/>
      <c r="NN250" s="34"/>
      <c r="NO250" s="34"/>
      <c r="NP250" s="34"/>
      <c r="NQ250" s="34"/>
      <c r="NR250" s="34"/>
      <c r="NS250" s="34"/>
      <c r="NT250" s="34"/>
      <c r="NU250" s="34"/>
      <c r="NV250" s="34"/>
      <c r="NW250" s="34"/>
      <c r="NX250" s="34"/>
      <c r="NY250" s="34"/>
      <c r="NZ250" s="34"/>
      <c r="OA250" s="34"/>
      <c r="OB250" s="34"/>
      <c r="OC250" s="34"/>
      <c r="OD250" s="34"/>
      <c r="OE250" s="34"/>
      <c r="OF250" s="34"/>
      <c r="OG250" s="34"/>
      <c r="OH250" s="34"/>
      <c r="OI250" s="34"/>
      <c r="OJ250" s="34"/>
      <c r="OK250" s="34"/>
      <c r="OL250" s="34"/>
      <c r="OM250" s="34"/>
      <c r="ON250" s="34"/>
      <c r="OO250" s="34"/>
      <c r="OP250" s="34"/>
      <c r="OQ250" s="34"/>
      <c r="OR250" s="34"/>
      <c r="OS250" s="34"/>
      <c r="OT250" s="34"/>
      <c r="OU250" s="34"/>
      <c r="OV250" s="34"/>
      <c r="OW250" s="34"/>
      <c r="OX250" s="34"/>
      <c r="OY250" s="34"/>
      <c r="OZ250" s="34"/>
      <c r="PA250" s="34"/>
      <c r="PB250" s="34"/>
      <c r="PC250" s="34"/>
      <c r="PD250" s="34"/>
      <c r="PE250" s="34"/>
      <c r="PF250" s="34"/>
      <c r="PG250" s="34"/>
      <c r="PH250" s="34"/>
      <c r="PI250" s="34"/>
      <c r="PJ250" s="34"/>
      <c r="PK250" s="34"/>
      <c r="PL250" s="34"/>
      <c r="PM250" s="34"/>
      <c r="PN250" s="34"/>
      <c r="PO250" s="34"/>
      <c r="PP250" s="34"/>
      <c r="PQ250" s="34"/>
      <c r="PR250" s="34"/>
      <c r="PS250" s="34"/>
      <c r="PT250" s="34"/>
      <c r="PU250" s="34"/>
      <c r="PV250" s="34"/>
      <c r="PW250" s="34"/>
      <c r="PX250" s="34"/>
      <c r="PY250" s="34"/>
      <c r="PZ250" s="34"/>
      <c r="QA250" s="34"/>
      <c r="QB250" s="34"/>
      <c r="QC250" s="34"/>
      <c r="QD250" s="34"/>
      <c r="QE250" s="34"/>
      <c r="QF250" s="34"/>
      <c r="QG250" s="34"/>
      <c r="QH250" s="34"/>
      <c r="QI250" s="34"/>
      <c r="QJ250" s="34"/>
      <c r="QK250" s="34"/>
      <c r="QL250" s="34"/>
      <c r="QM250" s="34"/>
      <c r="QN250" s="34"/>
      <c r="QO250" s="34"/>
      <c r="QP250" s="34"/>
      <c r="QQ250" s="34"/>
      <c r="QR250" s="34"/>
      <c r="QS250" s="34"/>
      <c r="QT250" s="34"/>
      <c r="QU250" s="34"/>
      <c r="QV250" s="34"/>
      <c r="QW250" s="34"/>
      <c r="QX250" s="34"/>
      <c r="QY250" s="34"/>
      <c r="QZ250" s="34"/>
      <c r="RA250" s="34"/>
      <c r="RB250" s="34"/>
      <c r="RC250" s="34"/>
      <c r="RD250" s="34"/>
      <c r="RE250" s="34"/>
      <c r="RF250" s="34"/>
      <c r="RG250" s="34"/>
      <c r="RH250" s="34"/>
      <c r="RI250" s="34"/>
      <c r="RJ250" s="34"/>
      <c r="RK250" s="34"/>
      <c r="RL250" s="34"/>
      <c r="RM250" s="34"/>
      <c r="RN250" s="34"/>
      <c r="RO250" s="34"/>
      <c r="RP250" s="34"/>
      <c r="RQ250" s="34"/>
      <c r="RR250" s="34"/>
      <c r="RS250" s="34"/>
      <c r="RT250" s="34"/>
      <c r="RU250" s="34"/>
      <c r="RV250" s="34"/>
      <c r="RW250" s="34"/>
      <c r="RX250" s="34"/>
      <c r="RY250" s="34"/>
      <c r="RZ250" s="34"/>
      <c r="SA250" s="34"/>
      <c r="SB250" s="34"/>
      <c r="SC250" s="34"/>
      <c r="SD250" s="34"/>
      <c r="SE250" s="34"/>
      <c r="SF250" s="34"/>
      <c r="SG250" s="34"/>
      <c r="SH250" s="34"/>
      <c r="SI250" s="34"/>
      <c r="SJ250" s="34"/>
      <c r="SK250" s="34"/>
      <c r="SL250" s="34"/>
      <c r="SM250" s="34"/>
      <c r="SN250" s="34"/>
      <c r="SO250" s="34"/>
      <c r="SP250" s="34"/>
      <c r="SQ250" s="34"/>
      <c r="SR250" s="34"/>
      <c r="SS250" s="34"/>
      <c r="ST250" s="34"/>
      <c r="SU250" s="34"/>
      <c r="SV250" s="34"/>
      <c r="SW250" s="34"/>
      <c r="SX250" s="34"/>
      <c r="SY250" s="34"/>
      <c r="SZ250" s="34"/>
      <c r="TA250" s="34"/>
      <c r="TB250" s="34"/>
      <c r="TC250" s="34"/>
      <c r="TD250" s="34"/>
      <c r="TE250" s="34"/>
      <c r="TF250" s="34"/>
      <c r="TG250" s="34"/>
      <c r="TH250" s="34"/>
      <c r="TI250" s="34"/>
      <c r="TJ250" s="34"/>
      <c r="TK250" s="34"/>
      <c r="TL250" s="34"/>
      <c r="TM250" s="34"/>
      <c r="TN250" s="34"/>
      <c r="TO250" s="34"/>
      <c r="TP250" s="34"/>
      <c r="TQ250" s="34"/>
      <c r="TR250" s="34"/>
      <c r="TS250" s="34"/>
      <c r="TT250" s="34"/>
      <c r="TU250" s="34"/>
      <c r="TV250" s="34"/>
      <c r="TW250" s="34"/>
      <c r="TX250" s="34"/>
      <c r="TY250" s="34"/>
      <c r="TZ250" s="34"/>
      <c r="UA250" s="34"/>
      <c r="UB250" s="34"/>
      <c r="UC250" s="34"/>
      <c r="UD250" s="34"/>
      <c r="UE250" s="34"/>
      <c r="UF250" s="34"/>
      <c r="UG250" s="34"/>
      <c r="UH250" s="34"/>
      <c r="UI250" s="34"/>
      <c r="UJ250" s="34"/>
      <c r="UK250" s="34"/>
      <c r="UL250" s="34"/>
      <c r="UM250" s="34"/>
      <c r="UN250" s="34"/>
      <c r="UO250" s="34"/>
      <c r="UP250" s="34"/>
      <c r="UQ250" s="34"/>
      <c r="UR250" s="34"/>
      <c r="US250" s="34"/>
      <c r="UT250" s="34"/>
      <c r="UU250" s="34"/>
      <c r="UV250" s="34"/>
      <c r="UW250" s="34"/>
      <c r="UX250" s="34"/>
      <c r="UY250" s="34"/>
      <c r="UZ250" s="34"/>
      <c r="VA250" s="34"/>
      <c r="VB250" s="34"/>
      <c r="VC250" s="34"/>
      <c r="VD250" s="34"/>
      <c r="VE250" s="34"/>
      <c r="VF250" s="34"/>
      <c r="VG250" s="34"/>
      <c r="VH250" s="34"/>
      <c r="VI250" s="34"/>
      <c r="VJ250" s="34"/>
      <c r="VK250" s="34"/>
      <c r="VL250" s="34"/>
      <c r="VM250" s="34"/>
      <c r="VN250" s="34"/>
      <c r="VO250" s="34"/>
      <c r="VP250" s="34"/>
      <c r="VQ250" s="34"/>
      <c r="VR250" s="34"/>
      <c r="VS250" s="34"/>
      <c r="VT250" s="34"/>
      <c r="VU250" s="34"/>
      <c r="VV250" s="34"/>
      <c r="VW250" s="34"/>
      <c r="VX250" s="34"/>
      <c r="VY250" s="34"/>
      <c r="VZ250" s="34"/>
      <c r="WA250" s="34"/>
      <c r="WB250" s="34"/>
      <c r="WC250" s="34"/>
      <c r="WD250" s="34"/>
      <c r="WE250" s="34"/>
      <c r="WF250" s="34"/>
      <c r="WG250" s="34"/>
      <c r="WH250" s="34"/>
      <c r="WI250" s="34"/>
      <c r="WJ250" s="34"/>
      <c r="WK250" s="34"/>
      <c r="WL250" s="34"/>
      <c r="WM250" s="34"/>
      <c r="WN250" s="34"/>
      <c r="WO250" s="34"/>
      <c r="WP250" s="34"/>
      <c r="WQ250" s="34"/>
      <c r="WR250" s="34"/>
      <c r="WS250" s="34"/>
      <c r="WT250" s="34"/>
      <c r="WU250" s="34"/>
      <c r="WV250" s="34"/>
      <c r="WW250" s="34"/>
      <c r="WX250" s="34"/>
      <c r="WY250" s="34"/>
      <c r="WZ250" s="34"/>
      <c r="XA250" s="34"/>
      <c r="XB250" s="34"/>
      <c r="XC250" s="34"/>
      <c r="XD250" s="34"/>
      <c r="XE250" s="34"/>
      <c r="XF250" s="34"/>
      <c r="XG250" s="34"/>
      <c r="XH250" s="34"/>
      <c r="XI250" s="34"/>
      <c r="XJ250" s="34"/>
      <c r="XK250" s="34"/>
      <c r="XL250" s="34"/>
      <c r="XM250" s="34"/>
      <c r="XN250" s="34"/>
      <c r="XO250" s="34"/>
      <c r="XP250" s="34"/>
      <c r="XQ250" s="34"/>
      <c r="XR250" s="34"/>
      <c r="XS250" s="34"/>
      <c r="XT250" s="34"/>
      <c r="XU250" s="34"/>
      <c r="XV250" s="34"/>
      <c r="XW250" s="34"/>
      <c r="XX250" s="34"/>
      <c r="XY250" s="34"/>
      <c r="XZ250" s="34"/>
      <c r="YA250" s="34"/>
      <c r="YB250" s="34"/>
      <c r="YC250" s="34"/>
      <c r="YD250" s="34"/>
      <c r="YE250" s="34"/>
      <c r="YF250" s="34"/>
      <c r="YG250" s="34"/>
      <c r="YH250" s="34"/>
      <c r="YI250" s="34"/>
      <c r="YJ250" s="34"/>
      <c r="YK250" s="34"/>
      <c r="YL250" s="34"/>
      <c r="YM250" s="34"/>
      <c r="YN250" s="34"/>
      <c r="YO250" s="34"/>
      <c r="YP250" s="34"/>
      <c r="YQ250" s="34"/>
      <c r="YR250" s="34"/>
      <c r="YS250" s="34"/>
      <c r="YT250" s="34"/>
      <c r="YU250" s="34"/>
      <c r="YV250" s="34"/>
      <c r="YW250" s="34"/>
      <c r="YX250" s="34"/>
      <c r="YY250" s="34"/>
      <c r="YZ250" s="34"/>
      <c r="ZA250" s="34"/>
      <c r="ZB250" s="34"/>
      <c r="ZC250" s="34"/>
      <c r="ZD250" s="34"/>
      <c r="ZE250" s="34"/>
      <c r="ZF250" s="34"/>
      <c r="ZG250" s="34"/>
      <c r="ZH250" s="34"/>
      <c r="ZI250" s="34"/>
      <c r="ZJ250" s="34"/>
      <c r="ZK250" s="34"/>
      <c r="ZL250" s="34"/>
      <c r="ZM250" s="34"/>
      <c r="ZN250" s="34"/>
      <c r="ZO250" s="34"/>
      <c r="ZP250" s="34"/>
      <c r="ZQ250" s="34"/>
      <c r="ZR250" s="34"/>
      <c r="ZS250" s="34"/>
      <c r="ZT250" s="34"/>
      <c r="ZU250" s="34"/>
      <c r="ZV250" s="34"/>
      <c r="ZW250" s="34"/>
      <c r="ZX250" s="34"/>
      <c r="ZY250" s="34"/>
      <c r="ZZ250" s="34"/>
      <c r="AAA250" s="34"/>
      <c r="AAB250" s="34"/>
      <c r="AAC250" s="34"/>
      <c r="AAD250" s="34"/>
      <c r="AAE250" s="34"/>
      <c r="AAF250" s="34"/>
      <c r="AAG250" s="34"/>
      <c r="AAH250" s="34"/>
      <c r="AAI250" s="34"/>
      <c r="AAJ250" s="34"/>
      <c r="AAK250" s="34"/>
      <c r="AAL250" s="34"/>
      <c r="AAM250" s="34"/>
      <c r="AAN250" s="34"/>
      <c r="AAO250" s="34"/>
      <c r="AAP250" s="34"/>
      <c r="AAQ250" s="34"/>
      <c r="AAR250" s="34"/>
      <c r="AAS250" s="34"/>
      <c r="AAT250" s="34"/>
      <c r="AAU250" s="34"/>
      <c r="AAV250" s="34"/>
      <c r="AAW250" s="34"/>
      <c r="AAX250" s="34"/>
      <c r="AAY250" s="34"/>
      <c r="AAZ250" s="34"/>
      <c r="ABA250" s="34"/>
      <c r="ABB250" s="34"/>
      <c r="ABC250" s="34"/>
      <c r="ABD250" s="34"/>
      <c r="ABE250" s="34"/>
      <c r="ABF250" s="34"/>
      <c r="ABG250" s="34"/>
      <c r="ABH250" s="34"/>
      <c r="ABI250" s="34"/>
      <c r="ABJ250" s="34"/>
      <c r="ABK250" s="34"/>
      <c r="ABL250" s="34"/>
      <c r="ABM250" s="34"/>
      <c r="ABN250" s="34"/>
      <c r="ABO250" s="34"/>
      <c r="ABP250" s="34"/>
      <c r="ABQ250" s="34"/>
      <c r="ABR250" s="34"/>
      <c r="ABS250" s="34"/>
      <c r="ABT250" s="34"/>
      <c r="ABU250" s="34"/>
      <c r="ABV250" s="34"/>
      <c r="ABW250" s="34"/>
      <c r="ABX250" s="34"/>
      <c r="ABY250" s="34"/>
      <c r="ABZ250" s="34"/>
      <c r="ACA250" s="34"/>
      <c r="ACB250" s="34"/>
      <c r="ACC250" s="34"/>
      <c r="ACD250" s="34"/>
      <c r="ACE250" s="34"/>
      <c r="ACF250" s="34"/>
      <c r="ACG250" s="34"/>
      <c r="ACH250" s="34"/>
      <c r="ACI250" s="34"/>
      <c r="ACJ250" s="34"/>
      <c r="ACK250" s="34"/>
      <c r="ACL250" s="34"/>
      <c r="ACM250" s="34"/>
      <c r="ACN250" s="34"/>
      <c r="ACO250" s="34"/>
      <c r="ACP250" s="34"/>
      <c r="ACQ250" s="34"/>
      <c r="ACR250" s="34"/>
      <c r="ACS250" s="34"/>
      <c r="ACT250" s="34"/>
      <c r="ACU250" s="34"/>
      <c r="ACV250" s="34"/>
      <c r="ACW250" s="34"/>
      <c r="ACX250" s="34"/>
      <c r="ACY250" s="34"/>
      <c r="ACZ250" s="34"/>
      <c r="ADA250" s="34"/>
      <c r="ADB250" s="34"/>
      <c r="ADC250" s="34"/>
      <c r="ADD250" s="34"/>
      <c r="ADE250" s="34"/>
      <c r="ADF250" s="34"/>
      <c r="ADG250" s="34"/>
      <c r="ADH250" s="34"/>
      <c r="ADI250" s="34"/>
      <c r="ADJ250" s="34"/>
      <c r="ADK250" s="34"/>
      <c r="ADL250" s="34"/>
      <c r="ADM250" s="34"/>
      <c r="ADN250" s="34"/>
      <c r="ADO250" s="34"/>
      <c r="ADP250" s="34"/>
      <c r="ADQ250" s="34"/>
      <c r="ADR250" s="34"/>
      <c r="ADS250" s="34"/>
      <c r="ADT250" s="34"/>
      <c r="ADU250" s="34"/>
      <c r="ADV250" s="34"/>
      <c r="ADW250" s="34"/>
      <c r="ADX250" s="34"/>
      <c r="ADY250" s="34"/>
      <c r="ADZ250" s="34"/>
      <c r="AEA250" s="34"/>
      <c r="AEB250" s="34"/>
      <c r="AEC250" s="34"/>
      <c r="AED250" s="34"/>
      <c r="AEE250" s="34"/>
      <c r="AEF250" s="34"/>
      <c r="AEG250" s="34"/>
      <c r="AEH250" s="34"/>
      <c r="AEI250" s="34"/>
      <c r="AEJ250" s="34"/>
      <c r="AEK250" s="34"/>
      <c r="AEL250" s="34"/>
      <c r="AEM250" s="34"/>
      <c r="AEN250" s="34"/>
      <c r="AEO250" s="34"/>
      <c r="AEP250" s="34"/>
      <c r="AEQ250" s="34"/>
      <c r="AER250" s="34"/>
      <c r="AES250" s="34"/>
      <c r="AET250" s="34"/>
      <c r="AEU250" s="34"/>
      <c r="AEV250" s="34"/>
      <c r="AEW250" s="34"/>
      <c r="AEX250" s="34"/>
      <c r="AEY250" s="34"/>
      <c r="AEZ250" s="34"/>
      <c r="AFA250" s="34"/>
      <c r="AFB250" s="34"/>
      <c r="AFC250" s="34"/>
      <c r="AFD250" s="34"/>
      <c r="AFE250" s="34"/>
      <c r="AFF250" s="34"/>
      <c r="AFG250" s="34"/>
      <c r="AFH250" s="34"/>
      <c r="AFI250" s="34"/>
      <c r="AFJ250" s="34"/>
      <c r="AFK250" s="34"/>
      <c r="AFL250" s="34"/>
      <c r="AFM250" s="34"/>
      <c r="AFN250" s="34"/>
      <c r="AFO250" s="34"/>
      <c r="AFP250" s="34"/>
      <c r="AFQ250" s="34"/>
      <c r="AFR250" s="34"/>
      <c r="AFS250" s="34"/>
      <c r="AFT250" s="34"/>
      <c r="AFU250" s="34"/>
      <c r="AFV250" s="34"/>
      <c r="AFW250" s="34"/>
      <c r="AFX250" s="34"/>
      <c r="AFY250" s="34"/>
      <c r="AFZ250" s="34"/>
      <c r="AGA250" s="34"/>
      <c r="AGB250" s="34"/>
      <c r="AGC250" s="34"/>
      <c r="AGD250" s="34"/>
      <c r="AGE250" s="34"/>
      <c r="AGF250" s="34"/>
      <c r="AGG250" s="34"/>
      <c r="AGH250" s="34"/>
      <c r="AGI250" s="34"/>
      <c r="AGJ250" s="34"/>
      <c r="AGK250" s="34"/>
      <c r="AGL250" s="34"/>
      <c r="AGM250" s="34"/>
      <c r="AGN250" s="34"/>
      <c r="AGO250" s="34"/>
      <c r="AGP250" s="34"/>
      <c r="AGQ250" s="34"/>
      <c r="AGR250" s="34"/>
      <c r="AGS250" s="34"/>
      <c r="AGT250" s="34"/>
      <c r="AGU250" s="34"/>
      <c r="AGV250" s="34"/>
      <c r="AGW250" s="34"/>
      <c r="AGX250" s="34"/>
      <c r="AGY250" s="34"/>
      <c r="AGZ250" s="34"/>
      <c r="AHA250" s="34"/>
      <c r="AHB250" s="34"/>
      <c r="AHC250" s="34"/>
      <c r="AHD250" s="34"/>
      <c r="AHE250" s="34"/>
      <c r="AHF250" s="34"/>
      <c r="AHG250" s="34"/>
      <c r="AHH250" s="34"/>
      <c r="AHI250" s="34"/>
      <c r="AHJ250" s="34"/>
      <c r="AHK250" s="34"/>
      <c r="AHL250" s="34"/>
      <c r="AHM250" s="34"/>
      <c r="AHN250" s="34"/>
      <c r="AHO250" s="34"/>
      <c r="AHP250" s="34"/>
      <c r="AHQ250" s="34"/>
      <c r="AHR250" s="34"/>
      <c r="AHS250" s="34"/>
      <c r="AHT250" s="34"/>
      <c r="AHU250" s="34"/>
      <c r="AHV250" s="34"/>
      <c r="AHW250" s="34"/>
      <c r="AHX250" s="34"/>
      <c r="AHY250" s="34"/>
      <c r="AHZ250" s="34"/>
      <c r="AIA250" s="34"/>
      <c r="AIB250" s="34"/>
      <c r="AIC250" s="34"/>
      <c r="AID250" s="34"/>
      <c r="AIE250" s="34"/>
      <c r="AIF250" s="34"/>
      <c r="AIG250" s="34"/>
      <c r="AIH250" s="34"/>
      <c r="AII250" s="34"/>
      <c r="AIJ250" s="34"/>
      <c r="AIK250" s="34"/>
      <c r="AIL250" s="34"/>
      <c r="AIM250" s="34"/>
      <c r="AIN250" s="34"/>
      <c r="AIO250" s="34"/>
      <c r="AIP250" s="34"/>
      <c r="AIQ250" s="34"/>
      <c r="AIR250" s="34"/>
      <c r="AIS250" s="34"/>
      <c r="AIT250" s="34"/>
      <c r="AIU250" s="34"/>
      <c r="AIV250" s="34"/>
      <c r="AIW250" s="34"/>
      <c r="AIX250" s="34"/>
      <c r="AIY250" s="34"/>
      <c r="AIZ250" s="34"/>
      <c r="AJA250" s="34"/>
      <c r="AJB250" s="34"/>
      <c r="AJC250" s="34"/>
      <c r="AJD250" s="34"/>
      <c r="AJE250" s="34"/>
      <c r="AJF250" s="34"/>
      <c r="AJG250" s="34"/>
      <c r="AJH250" s="34"/>
      <c r="AJI250" s="34"/>
      <c r="AJJ250" s="34"/>
      <c r="AJK250" s="34"/>
      <c r="AJL250" s="34"/>
      <c r="AJM250" s="34"/>
      <c r="AJN250" s="34"/>
      <c r="AJO250" s="34"/>
      <c r="AJP250" s="34"/>
      <c r="AJQ250" s="34"/>
      <c r="AJR250" s="34"/>
      <c r="AJS250" s="34"/>
      <c r="AJT250" s="34"/>
      <c r="AJU250" s="34"/>
      <c r="AJV250" s="34"/>
      <c r="AJW250" s="34"/>
      <c r="AJX250" s="34"/>
      <c r="AJY250" s="34"/>
      <c r="AJZ250" s="34"/>
      <c r="AKA250" s="34"/>
      <c r="AKB250" s="34"/>
      <c r="AKC250" s="34"/>
      <c r="AKD250" s="34"/>
      <c r="AKE250" s="34"/>
      <c r="AKF250" s="34"/>
      <c r="AKG250" s="34"/>
      <c r="AKH250" s="34"/>
      <c r="AKI250" s="34"/>
      <c r="AKJ250" s="34"/>
      <c r="AKK250" s="34"/>
      <c r="AKL250" s="34"/>
      <c r="AKM250" s="34"/>
      <c r="AKN250" s="34"/>
      <c r="AKO250" s="34"/>
      <c r="AKP250" s="34"/>
      <c r="AKQ250" s="34"/>
      <c r="AKR250" s="34"/>
      <c r="AKS250" s="34"/>
      <c r="AKT250" s="34"/>
      <c r="AKU250" s="34"/>
      <c r="AKV250" s="34"/>
      <c r="AKW250" s="34"/>
      <c r="AKX250" s="34"/>
      <c r="AKY250" s="34"/>
      <c r="AKZ250" s="34"/>
      <c r="ALA250" s="34"/>
      <c r="ALB250" s="34"/>
      <c r="ALC250" s="34"/>
      <c r="ALD250" s="34"/>
      <c r="ALE250" s="34"/>
      <c r="ALF250" s="34"/>
      <c r="ALG250" s="34"/>
      <c r="ALH250" s="34"/>
      <c r="ALI250" s="34"/>
      <c r="ALJ250" s="34"/>
      <c r="ALK250" s="34"/>
      <c r="ALL250" s="34"/>
      <c r="ALM250" s="34"/>
      <c r="ALN250" s="34"/>
      <c r="ALO250" s="34"/>
      <c r="ALP250" s="34"/>
      <c r="ALQ250" s="34"/>
      <c r="ALR250" s="34"/>
      <c r="ALS250" s="34"/>
      <c r="ALT250" s="34"/>
      <c r="ALU250" s="34"/>
      <c r="ALV250" s="34"/>
      <c r="ALW250" s="34"/>
      <c r="ALX250" s="34"/>
      <c r="ALY250" s="34"/>
      <c r="ALZ250" s="34"/>
      <c r="AMA250" s="34"/>
      <c r="AMB250" s="34"/>
      <c r="AMC250" s="34"/>
      <c r="AMD250" s="34"/>
      <c r="AME250" s="34"/>
      <c r="AMF250" s="34"/>
      <c r="AMG250" s="34"/>
      <c r="AMH250" s="34"/>
      <c r="AMI250" s="34"/>
      <c r="AMJ250" s="34"/>
      <c r="AMK250" s="34"/>
    </row>
    <row r="251" spans="1:1025" ht="15.75" x14ac:dyDescent="0.25">
      <c r="A251" s="34"/>
      <c r="B251" s="57" t="s">
        <v>15</v>
      </c>
      <c r="C251" s="30"/>
      <c r="D251" s="21">
        <f>C243</f>
        <v>53125.819914599982</v>
      </c>
      <c r="E251" s="21"/>
      <c r="F251" s="34"/>
      <c r="G251" s="117" t="s">
        <v>18</v>
      </c>
      <c r="H251" s="70">
        <f>K151</f>
        <v>0</v>
      </c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4"/>
      <c r="BM251" s="34"/>
      <c r="BN251" s="34"/>
      <c r="BO251" s="34"/>
      <c r="BP251" s="34"/>
      <c r="BQ251" s="34"/>
      <c r="BR251" s="34"/>
      <c r="BS251" s="34"/>
      <c r="BT251" s="34"/>
      <c r="BU251" s="34"/>
      <c r="BV251" s="34"/>
      <c r="BW251" s="34"/>
      <c r="BX251" s="34"/>
      <c r="BY251" s="34"/>
      <c r="BZ251" s="34"/>
      <c r="CA251" s="34"/>
      <c r="CB251" s="34"/>
      <c r="CC251" s="34"/>
      <c r="CD251" s="34"/>
      <c r="CE251" s="34"/>
      <c r="CF251" s="34"/>
      <c r="CG251" s="34"/>
      <c r="CH251" s="34"/>
      <c r="CI251" s="34"/>
      <c r="CJ251" s="34"/>
      <c r="CK251" s="34"/>
      <c r="CL251" s="34"/>
      <c r="CM251" s="34"/>
      <c r="CN251" s="34"/>
      <c r="CO251" s="34"/>
      <c r="CP251" s="34"/>
      <c r="CQ251" s="34"/>
      <c r="CR251" s="34"/>
      <c r="CS251" s="34"/>
      <c r="CT251" s="34"/>
      <c r="CU251" s="34"/>
      <c r="CV251" s="34"/>
      <c r="CW251" s="34"/>
      <c r="CX251" s="34"/>
      <c r="CY251" s="34"/>
      <c r="CZ251" s="34"/>
      <c r="DA251" s="34"/>
      <c r="DB251" s="34"/>
      <c r="DC251" s="34"/>
      <c r="DD251" s="34"/>
      <c r="DE251" s="34"/>
      <c r="DF251" s="34"/>
      <c r="DG251" s="34"/>
      <c r="DH251" s="34"/>
      <c r="DI251" s="34"/>
      <c r="DJ251" s="34"/>
      <c r="DK251" s="34"/>
      <c r="DL251" s="34"/>
      <c r="DM251" s="34"/>
      <c r="DN251" s="34"/>
      <c r="DO251" s="34"/>
      <c r="DP251" s="34"/>
      <c r="DQ251" s="34"/>
      <c r="DR251" s="34"/>
      <c r="DS251" s="34"/>
      <c r="DT251" s="34"/>
      <c r="DU251" s="34"/>
      <c r="DV251" s="34"/>
      <c r="DW251" s="34"/>
      <c r="DX251" s="34"/>
      <c r="DY251" s="34"/>
      <c r="DZ251" s="34"/>
      <c r="EA251" s="34"/>
      <c r="EB251" s="34"/>
      <c r="EC251" s="34"/>
      <c r="ED251" s="34"/>
      <c r="EE251" s="34"/>
      <c r="EF251" s="34"/>
      <c r="EG251" s="34"/>
      <c r="EH251" s="34"/>
      <c r="EI251" s="34"/>
      <c r="EJ251" s="34"/>
      <c r="EK251" s="34"/>
      <c r="EL251" s="34"/>
      <c r="EM251" s="34"/>
      <c r="EN251" s="34"/>
      <c r="EO251" s="34"/>
      <c r="EP251" s="34"/>
      <c r="EQ251" s="34"/>
      <c r="ER251" s="34"/>
      <c r="ES251" s="34"/>
      <c r="ET251" s="34"/>
      <c r="EU251" s="34"/>
      <c r="EV251" s="34"/>
      <c r="EW251" s="34"/>
      <c r="EX251" s="34"/>
      <c r="EY251" s="34"/>
      <c r="EZ251" s="34"/>
      <c r="FA251" s="34"/>
      <c r="FB251" s="34"/>
      <c r="FC251" s="34"/>
      <c r="FD251" s="34"/>
      <c r="FE251" s="34"/>
      <c r="FF251" s="34"/>
      <c r="FG251" s="34"/>
      <c r="FH251" s="34"/>
      <c r="FI251" s="34"/>
      <c r="FJ251" s="34"/>
      <c r="FK251" s="34"/>
      <c r="FL251" s="34"/>
      <c r="FM251" s="34"/>
      <c r="FN251" s="34"/>
      <c r="FO251" s="34"/>
      <c r="FP251" s="34"/>
      <c r="FQ251" s="34"/>
      <c r="FR251" s="34"/>
      <c r="FS251" s="34"/>
      <c r="FT251" s="34"/>
      <c r="FU251" s="34"/>
      <c r="FV251" s="34"/>
      <c r="FW251" s="34"/>
      <c r="FX251" s="34"/>
      <c r="FY251" s="34"/>
      <c r="FZ251" s="34"/>
      <c r="GA251" s="34"/>
      <c r="GB251" s="34"/>
      <c r="GC251" s="34"/>
      <c r="GD251" s="34"/>
      <c r="GE251" s="34"/>
      <c r="GF251" s="34"/>
      <c r="GG251" s="34"/>
      <c r="GH251" s="34"/>
      <c r="GI251" s="34"/>
      <c r="GJ251" s="34"/>
      <c r="GK251" s="34"/>
      <c r="GL251" s="34"/>
      <c r="GM251" s="34"/>
      <c r="GN251" s="34"/>
      <c r="GO251" s="34"/>
      <c r="GP251" s="34"/>
      <c r="GQ251" s="34"/>
      <c r="GR251" s="34"/>
      <c r="GS251" s="34"/>
      <c r="GT251" s="34"/>
      <c r="GU251" s="34"/>
      <c r="GV251" s="34"/>
      <c r="GW251" s="34"/>
      <c r="GX251" s="34"/>
      <c r="GY251" s="34"/>
      <c r="GZ251" s="34"/>
      <c r="HA251" s="34"/>
      <c r="HB251" s="34"/>
      <c r="HC251" s="34"/>
      <c r="HD251" s="34"/>
      <c r="HE251" s="34"/>
      <c r="HF251" s="34"/>
      <c r="HG251" s="34"/>
      <c r="HH251" s="34"/>
      <c r="HI251" s="34"/>
      <c r="HJ251" s="34"/>
      <c r="HK251" s="34"/>
      <c r="HL251" s="34"/>
      <c r="HM251" s="34"/>
      <c r="HN251" s="34"/>
      <c r="HO251" s="34"/>
      <c r="HP251" s="34"/>
      <c r="HQ251" s="34"/>
      <c r="HR251" s="34"/>
      <c r="HS251" s="34"/>
      <c r="HT251" s="34"/>
      <c r="HU251" s="34"/>
      <c r="HV251" s="34"/>
      <c r="HW251" s="34"/>
      <c r="HX251" s="34"/>
      <c r="HY251" s="34"/>
      <c r="HZ251" s="34"/>
      <c r="IA251" s="34"/>
      <c r="IB251" s="34"/>
      <c r="IC251" s="34"/>
      <c r="ID251" s="34"/>
      <c r="IE251" s="34"/>
      <c r="IF251" s="34"/>
      <c r="IG251" s="34"/>
      <c r="IH251" s="34"/>
      <c r="II251" s="34"/>
      <c r="IJ251" s="34"/>
      <c r="IK251" s="34"/>
      <c r="IL251" s="34"/>
      <c r="IM251" s="34"/>
      <c r="IN251" s="34"/>
      <c r="IO251" s="34"/>
      <c r="IP251" s="34"/>
      <c r="IQ251" s="34"/>
      <c r="IR251" s="34"/>
      <c r="IS251" s="34"/>
      <c r="IT251" s="34"/>
      <c r="IU251" s="34"/>
      <c r="IV251" s="34"/>
      <c r="IW251" s="34"/>
      <c r="IX251" s="34"/>
      <c r="IY251" s="34"/>
      <c r="IZ251" s="34"/>
      <c r="JA251" s="34"/>
      <c r="JB251" s="34"/>
      <c r="JC251" s="34"/>
      <c r="JD251" s="34"/>
      <c r="JE251" s="34"/>
      <c r="JF251" s="34"/>
      <c r="JG251" s="34"/>
      <c r="JH251" s="34"/>
      <c r="JI251" s="34"/>
      <c r="JJ251" s="34"/>
      <c r="JK251" s="34"/>
      <c r="JL251" s="34"/>
      <c r="JM251" s="34"/>
      <c r="JN251" s="34"/>
      <c r="JO251" s="34"/>
      <c r="JP251" s="34"/>
      <c r="JQ251" s="34"/>
      <c r="JR251" s="34"/>
      <c r="JS251" s="34"/>
      <c r="JT251" s="34"/>
      <c r="JU251" s="34"/>
      <c r="JV251" s="34"/>
      <c r="JW251" s="34"/>
      <c r="JX251" s="34"/>
      <c r="JY251" s="34"/>
      <c r="JZ251" s="34"/>
      <c r="KA251" s="34"/>
      <c r="KB251" s="34"/>
      <c r="KC251" s="34"/>
      <c r="KD251" s="34"/>
      <c r="KE251" s="34"/>
      <c r="KF251" s="34"/>
      <c r="KG251" s="34"/>
      <c r="KH251" s="34"/>
      <c r="KI251" s="34"/>
      <c r="KJ251" s="34"/>
      <c r="KK251" s="34"/>
      <c r="KL251" s="34"/>
      <c r="KM251" s="34"/>
      <c r="KN251" s="34"/>
      <c r="KO251" s="34"/>
      <c r="KP251" s="34"/>
      <c r="KQ251" s="34"/>
      <c r="KR251" s="34"/>
      <c r="KS251" s="34"/>
      <c r="KT251" s="34"/>
      <c r="KU251" s="34"/>
      <c r="KV251" s="34"/>
      <c r="KW251" s="34"/>
      <c r="KX251" s="34"/>
      <c r="KY251" s="34"/>
      <c r="KZ251" s="34"/>
      <c r="LA251" s="34"/>
      <c r="LB251" s="34"/>
      <c r="LC251" s="34"/>
      <c r="LD251" s="34"/>
      <c r="LE251" s="34"/>
      <c r="LF251" s="34"/>
      <c r="LG251" s="34"/>
      <c r="LH251" s="34"/>
      <c r="LI251" s="34"/>
      <c r="LJ251" s="34"/>
      <c r="LK251" s="34"/>
      <c r="LL251" s="34"/>
      <c r="LM251" s="34"/>
      <c r="LN251" s="34"/>
      <c r="LO251" s="34"/>
      <c r="LP251" s="34"/>
      <c r="LQ251" s="34"/>
      <c r="LR251" s="34"/>
      <c r="LS251" s="34"/>
      <c r="LT251" s="34"/>
      <c r="LU251" s="34"/>
      <c r="LV251" s="34"/>
      <c r="LW251" s="34"/>
      <c r="LX251" s="34"/>
      <c r="LY251" s="34"/>
      <c r="LZ251" s="34"/>
      <c r="MA251" s="34"/>
      <c r="MB251" s="34"/>
      <c r="MC251" s="34"/>
      <c r="MD251" s="34"/>
      <c r="ME251" s="34"/>
      <c r="MF251" s="34"/>
      <c r="MG251" s="34"/>
      <c r="MH251" s="34"/>
      <c r="MI251" s="34"/>
      <c r="MJ251" s="34"/>
      <c r="MK251" s="34"/>
      <c r="ML251" s="34"/>
      <c r="MM251" s="34"/>
      <c r="MN251" s="34"/>
      <c r="MO251" s="34"/>
      <c r="MP251" s="34"/>
      <c r="MQ251" s="34"/>
      <c r="MR251" s="34"/>
      <c r="MS251" s="34"/>
      <c r="MT251" s="34"/>
      <c r="MU251" s="34"/>
      <c r="MV251" s="34"/>
      <c r="MW251" s="34"/>
      <c r="MX251" s="34"/>
      <c r="MY251" s="34"/>
      <c r="MZ251" s="34"/>
      <c r="NA251" s="34"/>
      <c r="NB251" s="34"/>
      <c r="NC251" s="34"/>
      <c r="ND251" s="34"/>
      <c r="NE251" s="34"/>
      <c r="NF251" s="34"/>
      <c r="NG251" s="34"/>
      <c r="NH251" s="34"/>
      <c r="NI251" s="34"/>
      <c r="NJ251" s="34"/>
      <c r="NK251" s="34"/>
      <c r="NL251" s="34"/>
      <c r="NM251" s="34"/>
      <c r="NN251" s="34"/>
      <c r="NO251" s="34"/>
      <c r="NP251" s="34"/>
      <c r="NQ251" s="34"/>
      <c r="NR251" s="34"/>
      <c r="NS251" s="34"/>
      <c r="NT251" s="34"/>
      <c r="NU251" s="34"/>
      <c r="NV251" s="34"/>
      <c r="NW251" s="34"/>
      <c r="NX251" s="34"/>
      <c r="NY251" s="34"/>
      <c r="NZ251" s="34"/>
      <c r="OA251" s="34"/>
      <c r="OB251" s="34"/>
      <c r="OC251" s="34"/>
      <c r="OD251" s="34"/>
      <c r="OE251" s="34"/>
      <c r="OF251" s="34"/>
      <c r="OG251" s="34"/>
      <c r="OH251" s="34"/>
      <c r="OI251" s="34"/>
      <c r="OJ251" s="34"/>
      <c r="OK251" s="34"/>
      <c r="OL251" s="34"/>
      <c r="OM251" s="34"/>
      <c r="ON251" s="34"/>
      <c r="OO251" s="34"/>
      <c r="OP251" s="34"/>
      <c r="OQ251" s="34"/>
      <c r="OR251" s="34"/>
      <c r="OS251" s="34"/>
      <c r="OT251" s="34"/>
      <c r="OU251" s="34"/>
      <c r="OV251" s="34"/>
      <c r="OW251" s="34"/>
      <c r="OX251" s="34"/>
      <c r="OY251" s="34"/>
      <c r="OZ251" s="34"/>
      <c r="PA251" s="34"/>
      <c r="PB251" s="34"/>
      <c r="PC251" s="34"/>
      <c r="PD251" s="34"/>
      <c r="PE251" s="34"/>
      <c r="PF251" s="34"/>
      <c r="PG251" s="34"/>
      <c r="PH251" s="34"/>
      <c r="PI251" s="34"/>
      <c r="PJ251" s="34"/>
      <c r="PK251" s="34"/>
      <c r="PL251" s="34"/>
      <c r="PM251" s="34"/>
      <c r="PN251" s="34"/>
      <c r="PO251" s="34"/>
      <c r="PP251" s="34"/>
      <c r="PQ251" s="34"/>
      <c r="PR251" s="34"/>
      <c r="PS251" s="34"/>
      <c r="PT251" s="34"/>
      <c r="PU251" s="34"/>
      <c r="PV251" s="34"/>
      <c r="PW251" s="34"/>
      <c r="PX251" s="34"/>
      <c r="PY251" s="34"/>
      <c r="PZ251" s="34"/>
      <c r="QA251" s="34"/>
      <c r="QB251" s="34"/>
      <c r="QC251" s="34"/>
      <c r="QD251" s="34"/>
      <c r="QE251" s="34"/>
      <c r="QF251" s="34"/>
      <c r="QG251" s="34"/>
      <c r="QH251" s="34"/>
      <c r="QI251" s="34"/>
      <c r="QJ251" s="34"/>
      <c r="QK251" s="34"/>
      <c r="QL251" s="34"/>
      <c r="QM251" s="34"/>
      <c r="QN251" s="34"/>
      <c r="QO251" s="34"/>
      <c r="QP251" s="34"/>
      <c r="QQ251" s="34"/>
      <c r="QR251" s="34"/>
      <c r="QS251" s="34"/>
      <c r="QT251" s="34"/>
      <c r="QU251" s="34"/>
      <c r="QV251" s="34"/>
      <c r="QW251" s="34"/>
      <c r="QX251" s="34"/>
      <c r="QY251" s="34"/>
      <c r="QZ251" s="34"/>
      <c r="RA251" s="34"/>
      <c r="RB251" s="34"/>
      <c r="RC251" s="34"/>
      <c r="RD251" s="34"/>
      <c r="RE251" s="34"/>
      <c r="RF251" s="34"/>
      <c r="RG251" s="34"/>
      <c r="RH251" s="34"/>
      <c r="RI251" s="34"/>
      <c r="RJ251" s="34"/>
      <c r="RK251" s="34"/>
      <c r="RL251" s="34"/>
      <c r="RM251" s="34"/>
      <c r="RN251" s="34"/>
      <c r="RO251" s="34"/>
      <c r="RP251" s="34"/>
      <c r="RQ251" s="34"/>
      <c r="RR251" s="34"/>
      <c r="RS251" s="34"/>
      <c r="RT251" s="34"/>
      <c r="RU251" s="34"/>
      <c r="RV251" s="34"/>
      <c r="RW251" s="34"/>
      <c r="RX251" s="34"/>
      <c r="RY251" s="34"/>
      <c r="RZ251" s="34"/>
      <c r="SA251" s="34"/>
      <c r="SB251" s="34"/>
      <c r="SC251" s="34"/>
      <c r="SD251" s="34"/>
      <c r="SE251" s="34"/>
      <c r="SF251" s="34"/>
      <c r="SG251" s="34"/>
      <c r="SH251" s="34"/>
      <c r="SI251" s="34"/>
      <c r="SJ251" s="34"/>
      <c r="SK251" s="34"/>
      <c r="SL251" s="34"/>
      <c r="SM251" s="34"/>
      <c r="SN251" s="34"/>
      <c r="SO251" s="34"/>
      <c r="SP251" s="34"/>
      <c r="SQ251" s="34"/>
      <c r="SR251" s="34"/>
      <c r="SS251" s="34"/>
      <c r="ST251" s="34"/>
      <c r="SU251" s="34"/>
      <c r="SV251" s="34"/>
      <c r="SW251" s="34"/>
      <c r="SX251" s="34"/>
      <c r="SY251" s="34"/>
      <c r="SZ251" s="34"/>
      <c r="TA251" s="34"/>
      <c r="TB251" s="34"/>
      <c r="TC251" s="34"/>
      <c r="TD251" s="34"/>
      <c r="TE251" s="34"/>
      <c r="TF251" s="34"/>
      <c r="TG251" s="34"/>
      <c r="TH251" s="34"/>
      <c r="TI251" s="34"/>
      <c r="TJ251" s="34"/>
      <c r="TK251" s="34"/>
      <c r="TL251" s="34"/>
      <c r="TM251" s="34"/>
      <c r="TN251" s="34"/>
      <c r="TO251" s="34"/>
      <c r="TP251" s="34"/>
      <c r="TQ251" s="34"/>
      <c r="TR251" s="34"/>
      <c r="TS251" s="34"/>
      <c r="TT251" s="34"/>
      <c r="TU251" s="34"/>
      <c r="TV251" s="34"/>
      <c r="TW251" s="34"/>
      <c r="TX251" s="34"/>
      <c r="TY251" s="34"/>
      <c r="TZ251" s="34"/>
      <c r="UA251" s="34"/>
      <c r="UB251" s="34"/>
      <c r="UC251" s="34"/>
      <c r="UD251" s="34"/>
      <c r="UE251" s="34"/>
      <c r="UF251" s="34"/>
      <c r="UG251" s="34"/>
      <c r="UH251" s="34"/>
      <c r="UI251" s="34"/>
      <c r="UJ251" s="34"/>
      <c r="UK251" s="34"/>
      <c r="UL251" s="34"/>
      <c r="UM251" s="34"/>
      <c r="UN251" s="34"/>
      <c r="UO251" s="34"/>
      <c r="UP251" s="34"/>
      <c r="UQ251" s="34"/>
      <c r="UR251" s="34"/>
      <c r="US251" s="34"/>
      <c r="UT251" s="34"/>
      <c r="UU251" s="34"/>
      <c r="UV251" s="34"/>
      <c r="UW251" s="34"/>
      <c r="UX251" s="34"/>
      <c r="UY251" s="34"/>
      <c r="UZ251" s="34"/>
      <c r="VA251" s="34"/>
      <c r="VB251" s="34"/>
      <c r="VC251" s="34"/>
      <c r="VD251" s="34"/>
      <c r="VE251" s="34"/>
      <c r="VF251" s="34"/>
      <c r="VG251" s="34"/>
      <c r="VH251" s="34"/>
      <c r="VI251" s="34"/>
      <c r="VJ251" s="34"/>
      <c r="VK251" s="34"/>
      <c r="VL251" s="34"/>
      <c r="VM251" s="34"/>
      <c r="VN251" s="34"/>
      <c r="VO251" s="34"/>
      <c r="VP251" s="34"/>
      <c r="VQ251" s="34"/>
      <c r="VR251" s="34"/>
      <c r="VS251" s="34"/>
      <c r="VT251" s="34"/>
      <c r="VU251" s="34"/>
      <c r="VV251" s="34"/>
      <c r="VW251" s="34"/>
      <c r="VX251" s="34"/>
      <c r="VY251" s="34"/>
      <c r="VZ251" s="34"/>
      <c r="WA251" s="34"/>
      <c r="WB251" s="34"/>
      <c r="WC251" s="34"/>
      <c r="WD251" s="34"/>
      <c r="WE251" s="34"/>
      <c r="WF251" s="34"/>
      <c r="WG251" s="34"/>
      <c r="WH251" s="34"/>
      <c r="WI251" s="34"/>
      <c r="WJ251" s="34"/>
      <c r="WK251" s="34"/>
      <c r="WL251" s="34"/>
      <c r="WM251" s="34"/>
      <c r="WN251" s="34"/>
      <c r="WO251" s="34"/>
      <c r="WP251" s="34"/>
      <c r="WQ251" s="34"/>
      <c r="WR251" s="34"/>
      <c r="WS251" s="34"/>
      <c r="WT251" s="34"/>
      <c r="WU251" s="34"/>
      <c r="WV251" s="34"/>
      <c r="WW251" s="34"/>
      <c r="WX251" s="34"/>
      <c r="WY251" s="34"/>
      <c r="WZ251" s="34"/>
      <c r="XA251" s="34"/>
      <c r="XB251" s="34"/>
      <c r="XC251" s="34"/>
      <c r="XD251" s="34"/>
      <c r="XE251" s="34"/>
      <c r="XF251" s="34"/>
      <c r="XG251" s="34"/>
      <c r="XH251" s="34"/>
      <c r="XI251" s="34"/>
      <c r="XJ251" s="34"/>
      <c r="XK251" s="34"/>
      <c r="XL251" s="34"/>
      <c r="XM251" s="34"/>
      <c r="XN251" s="34"/>
      <c r="XO251" s="34"/>
      <c r="XP251" s="34"/>
      <c r="XQ251" s="34"/>
      <c r="XR251" s="34"/>
      <c r="XS251" s="34"/>
      <c r="XT251" s="34"/>
      <c r="XU251" s="34"/>
      <c r="XV251" s="34"/>
      <c r="XW251" s="34"/>
      <c r="XX251" s="34"/>
      <c r="XY251" s="34"/>
      <c r="XZ251" s="34"/>
      <c r="YA251" s="34"/>
      <c r="YB251" s="34"/>
      <c r="YC251" s="34"/>
      <c r="YD251" s="34"/>
      <c r="YE251" s="34"/>
      <c r="YF251" s="34"/>
      <c r="YG251" s="34"/>
      <c r="YH251" s="34"/>
      <c r="YI251" s="34"/>
      <c r="YJ251" s="34"/>
      <c r="YK251" s="34"/>
      <c r="YL251" s="34"/>
      <c r="YM251" s="34"/>
      <c r="YN251" s="34"/>
      <c r="YO251" s="34"/>
      <c r="YP251" s="34"/>
      <c r="YQ251" s="34"/>
      <c r="YR251" s="34"/>
      <c r="YS251" s="34"/>
      <c r="YT251" s="34"/>
      <c r="YU251" s="34"/>
      <c r="YV251" s="34"/>
      <c r="YW251" s="34"/>
      <c r="YX251" s="34"/>
      <c r="YY251" s="34"/>
      <c r="YZ251" s="34"/>
      <c r="ZA251" s="34"/>
      <c r="ZB251" s="34"/>
      <c r="ZC251" s="34"/>
      <c r="ZD251" s="34"/>
      <c r="ZE251" s="34"/>
      <c r="ZF251" s="34"/>
      <c r="ZG251" s="34"/>
      <c r="ZH251" s="34"/>
      <c r="ZI251" s="34"/>
      <c r="ZJ251" s="34"/>
      <c r="ZK251" s="34"/>
      <c r="ZL251" s="34"/>
      <c r="ZM251" s="34"/>
      <c r="ZN251" s="34"/>
      <c r="ZO251" s="34"/>
      <c r="ZP251" s="34"/>
      <c r="ZQ251" s="34"/>
      <c r="ZR251" s="34"/>
      <c r="ZS251" s="34"/>
      <c r="ZT251" s="34"/>
      <c r="ZU251" s="34"/>
      <c r="ZV251" s="34"/>
      <c r="ZW251" s="34"/>
      <c r="ZX251" s="34"/>
      <c r="ZY251" s="34"/>
      <c r="ZZ251" s="34"/>
      <c r="AAA251" s="34"/>
      <c r="AAB251" s="34"/>
      <c r="AAC251" s="34"/>
      <c r="AAD251" s="34"/>
      <c r="AAE251" s="34"/>
      <c r="AAF251" s="34"/>
      <c r="AAG251" s="34"/>
      <c r="AAH251" s="34"/>
      <c r="AAI251" s="34"/>
      <c r="AAJ251" s="34"/>
      <c r="AAK251" s="34"/>
      <c r="AAL251" s="34"/>
      <c r="AAM251" s="34"/>
      <c r="AAN251" s="34"/>
      <c r="AAO251" s="34"/>
      <c r="AAP251" s="34"/>
      <c r="AAQ251" s="34"/>
      <c r="AAR251" s="34"/>
      <c r="AAS251" s="34"/>
      <c r="AAT251" s="34"/>
      <c r="AAU251" s="34"/>
      <c r="AAV251" s="34"/>
      <c r="AAW251" s="34"/>
      <c r="AAX251" s="34"/>
      <c r="AAY251" s="34"/>
      <c r="AAZ251" s="34"/>
      <c r="ABA251" s="34"/>
      <c r="ABB251" s="34"/>
      <c r="ABC251" s="34"/>
      <c r="ABD251" s="34"/>
      <c r="ABE251" s="34"/>
      <c r="ABF251" s="34"/>
      <c r="ABG251" s="34"/>
      <c r="ABH251" s="34"/>
      <c r="ABI251" s="34"/>
      <c r="ABJ251" s="34"/>
      <c r="ABK251" s="34"/>
      <c r="ABL251" s="34"/>
      <c r="ABM251" s="34"/>
      <c r="ABN251" s="34"/>
      <c r="ABO251" s="34"/>
      <c r="ABP251" s="34"/>
      <c r="ABQ251" s="34"/>
      <c r="ABR251" s="34"/>
      <c r="ABS251" s="34"/>
      <c r="ABT251" s="34"/>
      <c r="ABU251" s="34"/>
      <c r="ABV251" s="34"/>
      <c r="ABW251" s="34"/>
      <c r="ABX251" s="34"/>
      <c r="ABY251" s="34"/>
      <c r="ABZ251" s="34"/>
      <c r="ACA251" s="34"/>
      <c r="ACB251" s="34"/>
      <c r="ACC251" s="34"/>
      <c r="ACD251" s="34"/>
      <c r="ACE251" s="34"/>
      <c r="ACF251" s="34"/>
      <c r="ACG251" s="34"/>
      <c r="ACH251" s="34"/>
      <c r="ACI251" s="34"/>
      <c r="ACJ251" s="34"/>
      <c r="ACK251" s="34"/>
      <c r="ACL251" s="34"/>
      <c r="ACM251" s="34"/>
      <c r="ACN251" s="34"/>
      <c r="ACO251" s="34"/>
      <c r="ACP251" s="34"/>
      <c r="ACQ251" s="34"/>
      <c r="ACR251" s="34"/>
      <c r="ACS251" s="34"/>
      <c r="ACT251" s="34"/>
      <c r="ACU251" s="34"/>
      <c r="ACV251" s="34"/>
      <c r="ACW251" s="34"/>
      <c r="ACX251" s="34"/>
      <c r="ACY251" s="34"/>
      <c r="ACZ251" s="34"/>
      <c r="ADA251" s="34"/>
      <c r="ADB251" s="34"/>
      <c r="ADC251" s="34"/>
      <c r="ADD251" s="34"/>
      <c r="ADE251" s="34"/>
      <c r="ADF251" s="34"/>
      <c r="ADG251" s="34"/>
      <c r="ADH251" s="34"/>
      <c r="ADI251" s="34"/>
      <c r="ADJ251" s="34"/>
      <c r="ADK251" s="34"/>
      <c r="ADL251" s="34"/>
      <c r="ADM251" s="34"/>
      <c r="ADN251" s="34"/>
      <c r="ADO251" s="34"/>
      <c r="ADP251" s="34"/>
      <c r="ADQ251" s="34"/>
      <c r="ADR251" s="34"/>
      <c r="ADS251" s="34"/>
      <c r="ADT251" s="34"/>
      <c r="ADU251" s="34"/>
      <c r="ADV251" s="34"/>
      <c r="ADW251" s="34"/>
      <c r="ADX251" s="34"/>
      <c r="ADY251" s="34"/>
      <c r="ADZ251" s="34"/>
      <c r="AEA251" s="34"/>
      <c r="AEB251" s="34"/>
      <c r="AEC251" s="34"/>
      <c r="AED251" s="34"/>
      <c r="AEE251" s="34"/>
      <c r="AEF251" s="34"/>
      <c r="AEG251" s="34"/>
      <c r="AEH251" s="34"/>
      <c r="AEI251" s="34"/>
      <c r="AEJ251" s="34"/>
      <c r="AEK251" s="34"/>
      <c r="AEL251" s="34"/>
      <c r="AEM251" s="34"/>
      <c r="AEN251" s="34"/>
      <c r="AEO251" s="34"/>
      <c r="AEP251" s="34"/>
      <c r="AEQ251" s="34"/>
      <c r="AER251" s="34"/>
      <c r="AES251" s="34"/>
      <c r="AET251" s="34"/>
      <c r="AEU251" s="34"/>
      <c r="AEV251" s="34"/>
      <c r="AEW251" s="34"/>
      <c r="AEX251" s="34"/>
      <c r="AEY251" s="34"/>
      <c r="AEZ251" s="34"/>
      <c r="AFA251" s="34"/>
      <c r="AFB251" s="34"/>
      <c r="AFC251" s="34"/>
      <c r="AFD251" s="34"/>
      <c r="AFE251" s="34"/>
      <c r="AFF251" s="34"/>
      <c r="AFG251" s="34"/>
      <c r="AFH251" s="34"/>
      <c r="AFI251" s="34"/>
      <c r="AFJ251" s="34"/>
      <c r="AFK251" s="34"/>
      <c r="AFL251" s="34"/>
      <c r="AFM251" s="34"/>
      <c r="AFN251" s="34"/>
      <c r="AFO251" s="34"/>
      <c r="AFP251" s="34"/>
      <c r="AFQ251" s="34"/>
      <c r="AFR251" s="34"/>
      <c r="AFS251" s="34"/>
      <c r="AFT251" s="34"/>
      <c r="AFU251" s="34"/>
      <c r="AFV251" s="34"/>
      <c r="AFW251" s="34"/>
      <c r="AFX251" s="34"/>
      <c r="AFY251" s="34"/>
      <c r="AFZ251" s="34"/>
      <c r="AGA251" s="34"/>
      <c r="AGB251" s="34"/>
      <c r="AGC251" s="34"/>
      <c r="AGD251" s="34"/>
      <c r="AGE251" s="34"/>
      <c r="AGF251" s="34"/>
      <c r="AGG251" s="34"/>
      <c r="AGH251" s="34"/>
      <c r="AGI251" s="34"/>
      <c r="AGJ251" s="34"/>
      <c r="AGK251" s="34"/>
      <c r="AGL251" s="34"/>
      <c r="AGM251" s="34"/>
      <c r="AGN251" s="34"/>
      <c r="AGO251" s="34"/>
      <c r="AGP251" s="34"/>
      <c r="AGQ251" s="34"/>
      <c r="AGR251" s="34"/>
      <c r="AGS251" s="34"/>
      <c r="AGT251" s="34"/>
      <c r="AGU251" s="34"/>
      <c r="AGV251" s="34"/>
      <c r="AGW251" s="34"/>
      <c r="AGX251" s="34"/>
      <c r="AGY251" s="34"/>
      <c r="AGZ251" s="34"/>
      <c r="AHA251" s="34"/>
      <c r="AHB251" s="34"/>
      <c r="AHC251" s="34"/>
      <c r="AHD251" s="34"/>
      <c r="AHE251" s="34"/>
      <c r="AHF251" s="34"/>
      <c r="AHG251" s="34"/>
      <c r="AHH251" s="34"/>
      <c r="AHI251" s="34"/>
      <c r="AHJ251" s="34"/>
      <c r="AHK251" s="34"/>
      <c r="AHL251" s="34"/>
      <c r="AHM251" s="34"/>
      <c r="AHN251" s="34"/>
      <c r="AHO251" s="34"/>
      <c r="AHP251" s="34"/>
      <c r="AHQ251" s="34"/>
      <c r="AHR251" s="34"/>
      <c r="AHS251" s="34"/>
      <c r="AHT251" s="34"/>
      <c r="AHU251" s="34"/>
      <c r="AHV251" s="34"/>
      <c r="AHW251" s="34"/>
      <c r="AHX251" s="34"/>
      <c r="AHY251" s="34"/>
      <c r="AHZ251" s="34"/>
      <c r="AIA251" s="34"/>
      <c r="AIB251" s="34"/>
      <c r="AIC251" s="34"/>
      <c r="AID251" s="34"/>
      <c r="AIE251" s="34"/>
      <c r="AIF251" s="34"/>
      <c r="AIG251" s="34"/>
      <c r="AIH251" s="34"/>
      <c r="AII251" s="34"/>
      <c r="AIJ251" s="34"/>
      <c r="AIK251" s="34"/>
      <c r="AIL251" s="34"/>
      <c r="AIM251" s="34"/>
      <c r="AIN251" s="34"/>
      <c r="AIO251" s="34"/>
      <c r="AIP251" s="34"/>
      <c r="AIQ251" s="34"/>
      <c r="AIR251" s="34"/>
      <c r="AIS251" s="34"/>
      <c r="AIT251" s="34"/>
      <c r="AIU251" s="34"/>
      <c r="AIV251" s="34"/>
      <c r="AIW251" s="34"/>
      <c r="AIX251" s="34"/>
      <c r="AIY251" s="34"/>
      <c r="AIZ251" s="34"/>
      <c r="AJA251" s="34"/>
      <c r="AJB251" s="34"/>
      <c r="AJC251" s="34"/>
      <c r="AJD251" s="34"/>
      <c r="AJE251" s="34"/>
      <c r="AJF251" s="34"/>
      <c r="AJG251" s="34"/>
      <c r="AJH251" s="34"/>
      <c r="AJI251" s="34"/>
      <c r="AJJ251" s="34"/>
      <c r="AJK251" s="34"/>
      <c r="AJL251" s="34"/>
      <c r="AJM251" s="34"/>
      <c r="AJN251" s="34"/>
      <c r="AJO251" s="34"/>
      <c r="AJP251" s="34"/>
      <c r="AJQ251" s="34"/>
      <c r="AJR251" s="34"/>
      <c r="AJS251" s="34"/>
      <c r="AJT251" s="34"/>
      <c r="AJU251" s="34"/>
      <c r="AJV251" s="34"/>
      <c r="AJW251" s="34"/>
      <c r="AJX251" s="34"/>
      <c r="AJY251" s="34"/>
      <c r="AJZ251" s="34"/>
      <c r="AKA251" s="34"/>
      <c r="AKB251" s="34"/>
      <c r="AKC251" s="34"/>
      <c r="AKD251" s="34"/>
      <c r="AKE251" s="34"/>
      <c r="AKF251" s="34"/>
      <c r="AKG251" s="34"/>
      <c r="AKH251" s="34"/>
      <c r="AKI251" s="34"/>
      <c r="AKJ251" s="34"/>
      <c r="AKK251" s="34"/>
      <c r="AKL251" s="34"/>
      <c r="AKM251" s="34"/>
      <c r="AKN251" s="34"/>
      <c r="AKO251" s="34"/>
      <c r="AKP251" s="34"/>
      <c r="AKQ251" s="34"/>
      <c r="AKR251" s="34"/>
      <c r="AKS251" s="34"/>
      <c r="AKT251" s="34"/>
      <c r="AKU251" s="34"/>
      <c r="AKV251" s="34"/>
      <c r="AKW251" s="34"/>
      <c r="AKX251" s="34"/>
      <c r="AKY251" s="34"/>
      <c r="AKZ251" s="34"/>
      <c r="ALA251" s="34"/>
      <c r="ALB251" s="34"/>
      <c r="ALC251" s="34"/>
      <c r="ALD251" s="34"/>
      <c r="ALE251" s="34"/>
      <c r="ALF251" s="34"/>
      <c r="ALG251" s="34"/>
      <c r="ALH251" s="34"/>
      <c r="ALI251" s="34"/>
      <c r="ALJ251" s="34"/>
      <c r="ALK251" s="34"/>
      <c r="ALL251" s="34"/>
      <c r="ALM251" s="34"/>
      <c r="ALN251" s="34"/>
      <c r="ALO251" s="34"/>
      <c r="ALP251" s="34"/>
      <c r="ALQ251" s="34"/>
      <c r="ALR251" s="34"/>
      <c r="ALS251" s="34"/>
      <c r="ALT251" s="34"/>
      <c r="ALU251" s="34"/>
      <c r="ALV251" s="34"/>
      <c r="ALW251" s="34"/>
      <c r="ALX251" s="34"/>
      <c r="ALY251" s="34"/>
      <c r="ALZ251" s="34"/>
      <c r="AMA251" s="34"/>
      <c r="AMB251" s="34"/>
      <c r="AMC251" s="34"/>
      <c r="AMD251" s="34"/>
      <c r="AME251" s="34"/>
      <c r="AMF251" s="34"/>
      <c r="AMG251" s="34"/>
      <c r="AMH251" s="34"/>
      <c r="AMI251" s="34"/>
      <c r="AMJ251" s="34"/>
      <c r="AMK251" s="34"/>
    </row>
    <row r="252" spans="1:1025" ht="15.75" x14ac:dyDescent="0.25">
      <c r="A252" s="34"/>
      <c r="B252" s="9" t="s">
        <v>145</v>
      </c>
      <c r="C252" s="30"/>
      <c r="D252" s="21"/>
      <c r="E252" s="18"/>
      <c r="F252" s="34"/>
      <c r="G252" s="119" t="s">
        <v>4</v>
      </c>
      <c r="H252" s="70">
        <f>K137</f>
        <v>229162.55000000002</v>
      </c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L252" s="34"/>
      <c r="BM252" s="34"/>
      <c r="BN252" s="34"/>
      <c r="BO252" s="34"/>
      <c r="BP252" s="34"/>
      <c r="BQ252" s="34"/>
      <c r="BR252" s="34"/>
      <c r="BS252" s="34"/>
      <c r="BT252" s="34"/>
      <c r="BU252" s="34"/>
      <c r="BV252" s="34"/>
      <c r="BW252" s="34"/>
      <c r="BX252" s="34"/>
      <c r="BY252" s="34"/>
      <c r="BZ252" s="34"/>
      <c r="CA252" s="34"/>
      <c r="CB252" s="34"/>
      <c r="CC252" s="34"/>
      <c r="CD252" s="34"/>
      <c r="CE252" s="34"/>
      <c r="CF252" s="34"/>
      <c r="CG252" s="34"/>
      <c r="CH252" s="34"/>
      <c r="CI252" s="34"/>
      <c r="CJ252" s="34"/>
      <c r="CK252" s="34"/>
      <c r="CL252" s="34"/>
      <c r="CM252" s="34"/>
      <c r="CN252" s="34"/>
      <c r="CO252" s="34"/>
      <c r="CP252" s="34"/>
      <c r="CQ252" s="34"/>
      <c r="CR252" s="34"/>
      <c r="CS252" s="34"/>
      <c r="CT252" s="34"/>
      <c r="CU252" s="34"/>
      <c r="CV252" s="34"/>
      <c r="CW252" s="34"/>
      <c r="CX252" s="34"/>
      <c r="CY252" s="34"/>
      <c r="CZ252" s="34"/>
      <c r="DA252" s="34"/>
      <c r="DB252" s="34"/>
      <c r="DC252" s="34"/>
      <c r="DD252" s="34"/>
      <c r="DE252" s="34"/>
      <c r="DF252" s="34"/>
      <c r="DG252" s="34"/>
      <c r="DH252" s="34"/>
      <c r="DI252" s="34"/>
      <c r="DJ252" s="34"/>
      <c r="DK252" s="34"/>
      <c r="DL252" s="34"/>
      <c r="DM252" s="34"/>
      <c r="DN252" s="34"/>
      <c r="DO252" s="34"/>
      <c r="DP252" s="34"/>
      <c r="DQ252" s="34"/>
      <c r="DR252" s="34"/>
      <c r="DS252" s="34"/>
      <c r="DT252" s="34"/>
      <c r="DU252" s="34"/>
      <c r="DV252" s="34"/>
      <c r="DW252" s="34"/>
      <c r="DX252" s="34"/>
      <c r="DY252" s="34"/>
      <c r="DZ252" s="34"/>
      <c r="EA252" s="34"/>
      <c r="EB252" s="34"/>
      <c r="EC252" s="34"/>
      <c r="ED252" s="34"/>
      <c r="EE252" s="34"/>
      <c r="EF252" s="34"/>
      <c r="EG252" s="34"/>
      <c r="EH252" s="34"/>
      <c r="EI252" s="34"/>
      <c r="EJ252" s="34"/>
      <c r="EK252" s="34"/>
      <c r="EL252" s="34"/>
      <c r="EM252" s="34"/>
      <c r="EN252" s="34"/>
      <c r="EO252" s="34"/>
      <c r="EP252" s="34"/>
      <c r="EQ252" s="34"/>
      <c r="ER252" s="34"/>
      <c r="ES252" s="34"/>
      <c r="ET252" s="34"/>
      <c r="EU252" s="34"/>
      <c r="EV252" s="34"/>
      <c r="EW252" s="34"/>
      <c r="EX252" s="34"/>
      <c r="EY252" s="34"/>
      <c r="EZ252" s="34"/>
      <c r="FA252" s="34"/>
      <c r="FB252" s="34"/>
      <c r="FC252" s="34"/>
      <c r="FD252" s="34"/>
      <c r="FE252" s="34"/>
      <c r="FF252" s="34"/>
      <c r="FG252" s="34"/>
      <c r="FH252" s="34"/>
      <c r="FI252" s="34"/>
      <c r="FJ252" s="34"/>
      <c r="FK252" s="34"/>
      <c r="FL252" s="34"/>
      <c r="FM252" s="34"/>
      <c r="FN252" s="34"/>
      <c r="FO252" s="34"/>
      <c r="FP252" s="34"/>
      <c r="FQ252" s="34"/>
      <c r="FR252" s="34"/>
      <c r="FS252" s="34"/>
      <c r="FT252" s="34"/>
      <c r="FU252" s="34"/>
      <c r="FV252" s="34"/>
      <c r="FW252" s="34"/>
      <c r="FX252" s="34"/>
      <c r="FY252" s="34"/>
      <c r="FZ252" s="34"/>
      <c r="GA252" s="34"/>
      <c r="GB252" s="34"/>
      <c r="GC252" s="34"/>
      <c r="GD252" s="34"/>
      <c r="GE252" s="34"/>
      <c r="GF252" s="34"/>
      <c r="GG252" s="34"/>
      <c r="GH252" s="34"/>
      <c r="GI252" s="34"/>
      <c r="GJ252" s="34"/>
      <c r="GK252" s="34"/>
      <c r="GL252" s="34"/>
      <c r="GM252" s="34"/>
      <c r="GN252" s="34"/>
      <c r="GO252" s="34"/>
      <c r="GP252" s="34"/>
      <c r="GQ252" s="34"/>
      <c r="GR252" s="34"/>
      <c r="GS252" s="34"/>
      <c r="GT252" s="34"/>
      <c r="GU252" s="34"/>
      <c r="GV252" s="34"/>
      <c r="GW252" s="34"/>
      <c r="GX252" s="34"/>
      <c r="GY252" s="34"/>
      <c r="GZ252" s="34"/>
      <c r="HA252" s="34"/>
      <c r="HB252" s="34"/>
      <c r="HC252" s="34"/>
      <c r="HD252" s="34"/>
      <c r="HE252" s="34"/>
      <c r="HF252" s="34"/>
      <c r="HG252" s="34"/>
      <c r="HH252" s="34"/>
      <c r="HI252" s="34"/>
      <c r="HJ252" s="34"/>
      <c r="HK252" s="34"/>
      <c r="HL252" s="34"/>
      <c r="HM252" s="34"/>
      <c r="HN252" s="34"/>
      <c r="HO252" s="34"/>
      <c r="HP252" s="34"/>
      <c r="HQ252" s="34"/>
      <c r="HR252" s="34"/>
      <c r="HS252" s="34"/>
      <c r="HT252" s="34"/>
      <c r="HU252" s="34"/>
      <c r="HV252" s="34"/>
      <c r="HW252" s="34"/>
      <c r="HX252" s="34"/>
      <c r="HY252" s="34"/>
      <c r="HZ252" s="34"/>
      <c r="IA252" s="34"/>
      <c r="IB252" s="34"/>
      <c r="IC252" s="34"/>
      <c r="ID252" s="34"/>
      <c r="IE252" s="34"/>
      <c r="IF252" s="34"/>
      <c r="IG252" s="34"/>
      <c r="IH252" s="34"/>
      <c r="II252" s="34"/>
      <c r="IJ252" s="34"/>
      <c r="IK252" s="34"/>
      <c r="IL252" s="34"/>
      <c r="IM252" s="34"/>
      <c r="IN252" s="34"/>
      <c r="IO252" s="34"/>
      <c r="IP252" s="34"/>
      <c r="IQ252" s="34"/>
      <c r="IR252" s="34"/>
      <c r="IS252" s="34"/>
      <c r="IT252" s="34"/>
      <c r="IU252" s="34"/>
      <c r="IV252" s="34"/>
      <c r="IW252" s="34"/>
      <c r="IX252" s="34"/>
      <c r="IY252" s="34"/>
      <c r="IZ252" s="34"/>
      <c r="JA252" s="34"/>
      <c r="JB252" s="34"/>
      <c r="JC252" s="34"/>
      <c r="JD252" s="34"/>
      <c r="JE252" s="34"/>
      <c r="JF252" s="34"/>
      <c r="JG252" s="34"/>
      <c r="JH252" s="34"/>
      <c r="JI252" s="34"/>
      <c r="JJ252" s="34"/>
      <c r="JK252" s="34"/>
      <c r="JL252" s="34"/>
      <c r="JM252" s="34"/>
      <c r="JN252" s="34"/>
      <c r="JO252" s="34"/>
      <c r="JP252" s="34"/>
      <c r="JQ252" s="34"/>
      <c r="JR252" s="34"/>
      <c r="JS252" s="34"/>
      <c r="JT252" s="34"/>
      <c r="JU252" s="34"/>
      <c r="JV252" s="34"/>
      <c r="JW252" s="34"/>
      <c r="JX252" s="34"/>
      <c r="JY252" s="34"/>
      <c r="JZ252" s="34"/>
      <c r="KA252" s="34"/>
      <c r="KB252" s="34"/>
      <c r="KC252" s="34"/>
      <c r="KD252" s="34"/>
      <c r="KE252" s="34"/>
      <c r="KF252" s="34"/>
      <c r="KG252" s="34"/>
      <c r="KH252" s="34"/>
      <c r="KI252" s="34"/>
      <c r="KJ252" s="34"/>
      <c r="KK252" s="34"/>
      <c r="KL252" s="34"/>
      <c r="KM252" s="34"/>
      <c r="KN252" s="34"/>
      <c r="KO252" s="34"/>
      <c r="KP252" s="34"/>
      <c r="KQ252" s="34"/>
      <c r="KR252" s="34"/>
      <c r="KS252" s="34"/>
      <c r="KT252" s="34"/>
      <c r="KU252" s="34"/>
      <c r="KV252" s="34"/>
      <c r="KW252" s="34"/>
      <c r="KX252" s="34"/>
      <c r="KY252" s="34"/>
      <c r="KZ252" s="34"/>
      <c r="LA252" s="34"/>
      <c r="LB252" s="34"/>
      <c r="LC252" s="34"/>
      <c r="LD252" s="34"/>
      <c r="LE252" s="34"/>
      <c r="LF252" s="34"/>
      <c r="LG252" s="34"/>
      <c r="LH252" s="34"/>
      <c r="LI252" s="34"/>
      <c r="LJ252" s="34"/>
      <c r="LK252" s="34"/>
      <c r="LL252" s="34"/>
      <c r="LM252" s="34"/>
      <c r="LN252" s="34"/>
      <c r="LO252" s="34"/>
      <c r="LP252" s="34"/>
      <c r="LQ252" s="34"/>
      <c r="LR252" s="34"/>
      <c r="LS252" s="34"/>
      <c r="LT252" s="34"/>
      <c r="LU252" s="34"/>
      <c r="LV252" s="34"/>
      <c r="LW252" s="34"/>
      <c r="LX252" s="34"/>
      <c r="LY252" s="34"/>
      <c r="LZ252" s="34"/>
      <c r="MA252" s="34"/>
      <c r="MB252" s="34"/>
      <c r="MC252" s="34"/>
      <c r="MD252" s="34"/>
      <c r="ME252" s="34"/>
      <c r="MF252" s="34"/>
      <c r="MG252" s="34"/>
      <c r="MH252" s="34"/>
      <c r="MI252" s="34"/>
      <c r="MJ252" s="34"/>
      <c r="MK252" s="34"/>
      <c r="ML252" s="34"/>
      <c r="MM252" s="34"/>
      <c r="MN252" s="34"/>
      <c r="MO252" s="34"/>
      <c r="MP252" s="34"/>
      <c r="MQ252" s="34"/>
      <c r="MR252" s="34"/>
      <c r="MS252" s="34"/>
      <c r="MT252" s="34"/>
      <c r="MU252" s="34"/>
      <c r="MV252" s="34"/>
      <c r="MW252" s="34"/>
      <c r="MX252" s="34"/>
      <c r="MY252" s="34"/>
      <c r="MZ252" s="34"/>
      <c r="NA252" s="34"/>
      <c r="NB252" s="34"/>
      <c r="NC252" s="34"/>
      <c r="ND252" s="34"/>
      <c r="NE252" s="34"/>
      <c r="NF252" s="34"/>
      <c r="NG252" s="34"/>
      <c r="NH252" s="34"/>
      <c r="NI252" s="34"/>
      <c r="NJ252" s="34"/>
      <c r="NK252" s="34"/>
      <c r="NL252" s="34"/>
      <c r="NM252" s="34"/>
      <c r="NN252" s="34"/>
      <c r="NO252" s="34"/>
      <c r="NP252" s="34"/>
      <c r="NQ252" s="34"/>
      <c r="NR252" s="34"/>
      <c r="NS252" s="34"/>
      <c r="NT252" s="34"/>
      <c r="NU252" s="34"/>
      <c r="NV252" s="34"/>
      <c r="NW252" s="34"/>
      <c r="NX252" s="34"/>
      <c r="NY252" s="34"/>
      <c r="NZ252" s="34"/>
      <c r="OA252" s="34"/>
      <c r="OB252" s="34"/>
      <c r="OC252" s="34"/>
      <c r="OD252" s="34"/>
      <c r="OE252" s="34"/>
      <c r="OF252" s="34"/>
      <c r="OG252" s="34"/>
      <c r="OH252" s="34"/>
      <c r="OI252" s="34"/>
      <c r="OJ252" s="34"/>
      <c r="OK252" s="34"/>
      <c r="OL252" s="34"/>
      <c r="OM252" s="34"/>
      <c r="ON252" s="34"/>
      <c r="OO252" s="34"/>
      <c r="OP252" s="34"/>
      <c r="OQ252" s="34"/>
      <c r="OR252" s="34"/>
      <c r="OS252" s="34"/>
      <c r="OT252" s="34"/>
      <c r="OU252" s="34"/>
      <c r="OV252" s="34"/>
      <c r="OW252" s="34"/>
      <c r="OX252" s="34"/>
      <c r="OY252" s="34"/>
      <c r="OZ252" s="34"/>
      <c r="PA252" s="34"/>
      <c r="PB252" s="34"/>
      <c r="PC252" s="34"/>
      <c r="PD252" s="34"/>
      <c r="PE252" s="34"/>
      <c r="PF252" s="34"/>
      <c r="PG252" s="34"/>
      <c r="PH252" s="34"/>
      <c r="PI252" s="34"/>
      <c r="PJ252" s="34"/>
      <c r="PK252" s="34"/>
      <c r="PL252" s="34"/>
      <c r="PM252" s="34"/>
      <c r="PN252" s="34"/>
      <c r="PO252" s="34"/>
      <c r="PP252" s="34"/>
      <c r="PQ252" s="34"/>
      <c r="PR252" s="34"/>
      <c r="PS252" s="34"/>
      <c r="PT252" s="34"/>
      <c r="PU252" s="34"/>
      <c r="PV252" s="34"/>
      <c r="PW252" s="34"/>
      <c r="PX252" s="34"/>
      <c r="PY252" s="34"/>
      <c r="PZ252" s="34"/>
      <c r="QA252" s="34"/>
      <c r="QB252" s="34"/>
      <c r="QC252" s="34"/>
      <c r="QD252" s="34"/>
      <c r="QE252" s="34"/>
      <c r="QF252" s="34"/>
      <c r="QG252" s="34"/>
      <c r="QH252" s="34"/>
      <c r="QI252" s="34"/>
      <c r="QJ252" s="34"/>
      <c r="QK252" s="34"/>
      <c r="QL252" s="34"/>
      <c r="QM252" s="34"/>
      <c r="QN252" s="34"/>
      <c r="QO252" s="34"/>
      <c r="QP252" s="34"/>
      <c r="QQ252" s="34"/>
      <c r="QR252" s="34"/>
      <c r="QS252" s="34"/>
      <c r="QT252" s="34"/>
      <c r="QU252" s="34"/>
      <c r="QV252" s="34"/>
      <c r="QW252" s="34"/>
      <c r="QX252" s="34"/>
      <c r="QY252" s="34"/>
      <c r="QZ252" s="34"/>
      <c r="RA252" s="34"/>
      <c r="RB252" s="34"/>
      <c r="RC252" s="34"/>
      <c r="RD252" s="34"/>
      <c r="RE252" s="34"/>
      <c r="RF252" s="34"/>
      <c r="RG252" s="34"/>
      <c r="RH252" s="34"/>
      <c r="RI252" s="34"/>
      <c r="RJ252" s="34"/>
      <c r="RK252" s="34"/>
      <c r="RL252" s="34"/>
      <c r="RM252" s="34"/>
      <c r="RN252" s="34"/>
      <c r="RO252" s="34"/>
      <c r="RP252" s="34"/>
      <c r="RQ252" s="34"/>
      <c r="RR252" s="34"/>
      <c r="RS252" s="34"/>
      <c r="RT252" s="34"/>
      <c r="RU252" s="34"/>
      <c r="RV252" s="34"/>
      <c r="RW252" s="34"/>
      <c r="RX252" s="34"/>
      <c r="RY252" s="34"/>
      <c r="RZ252" s="34"/>
      <c r="SA252" s="34"/>
      <c r="SB252" s="34"/>
      <c r="SC252" s="34"/>
      <c r="SD252" s="34"/>
      <c r="SE252" s="34"/>
      <c r="SF252" s="34"/>
      <c r="SG252" s="34"/>
      <c r="SH252" s="34"/>
      <c r="SI252" s="34"/>
      <c r="SJ252" s="34"/>
      <c r="SK252" s="34"/>
      <c r="SL252" s="34"/>
      <c r="SM252" s="34"/>
      <c r="SN252" s="34"/>
      <c r="SO252" s="34"/>
      <c r="SP252" s="34"/>
      <c r="SQ252" s="34"/>
      <c r="SR252" s="34"/>
      <c r="SS252" s="34"/>
      <c r="ST252" s="34"/>
      <c r="SU252" s="34"/>
      <c r="SV252" s="34"/>
      <c r="SW252" s="34"/>
      <c r="SX252" s="34"/>
      <c r="SY252" s="34"/>
      <c r="SZ252" s="34"/>
      <c r="TA252" s="34"/>
      <c r="TB252" s="34"/>
      <c r="TC252" s="34"/>
      <c r="TD252" s="34"/>
      <c r="TE252" s="34"/>
      <c r="TF252" s="34"/>
      <c r="TG252" s="34"/>
      <c r="TH252" s="34"/>
      <c r="TI252" s="34"/>
      <c r="TJ252" s="34"/>
      <c r="TK252" s="34"/>
      <c r="TL252" s="34"/>
      <c r="TM252" s="34"/>
      <c r="TN252" s="34"/>
      <c r="TO252" s="34"/>
      <c r="TP252" s="34"/>
      <c r="TQ252" s="34"/>
      <c r="TR252" s="34"/>
      <c r="TS252" s="34"/>
      <c r="TT252" s="34"/>
      <c r="TU252" s="34"/>
      <c r="TV252" s="34"/>
      <c r="TW252" s="34"/>
      <c r="TX252" s="34"/>
      <c r="TY252" s="34"/>
      <c r="TZ252" s="34"/>
      <c r="UA252" s="34"/>
      <c r="UB252" s="34"/>
      <c r="UC252" s="34"/>
      <c r="UD252" s="34"/>
      <c r="UE252" s="34"/>
      <c r="UF252" s="34"/>
      <c r="UG252" s="34"/>
      <c r="UH252" s="34"/>
      <c r="UI252" s="34"/>
      <c r="UJ252" s="34"/>
      <c r="UK252" s="34"/>
      <c r="UL252" s="34"/>
      <c r="UM252" s="34"/>
      <c r="UN252" s="34"/>
      <c r="UO252" s="34"/>
      <c r="UP252" s="34"/>
      <c r="UQ252" s="34"/>
      <c r="UR252" s="34"/>
      <c r="US252" s="34"/>
      <c r="UT252" s="34"/>
      <c r="UU252" s="34"/>
      <c r="UV252" s="34"/>
      <c r="UW252" s="34"/>
      <c r="UX252" s="34"/>
      <c r="UY252" s="34"/>
      <c r="UZ252" s="34"/>
      <c r="VA252" s="34"/>
      <c r="VB252" s="34"/>
      <c r="VC252" s="34"/>
      <c r="VD252" s="34"/>
      <c r="VE252" s="34"/>
      <c r="VF252" s="34"/>
      <c r="VG252" s="34"/>
      <c r="VH252" s="34"/>
      <c r="VI252" s="34"/>
      <c r="VJ252" s="34"/>
      <c r="VK252" s="34"/>
      <c r="VL252" s="34"/>
      <c r="VM252" s="34"/>
      <c r="VN252" s="34"/>
      <c r="VO252" s="34"/>
      <c r="VP252" s="34"/>
      <c r="VQ252" s="34"/>
      <c r="VR252" s="34"/>
      <c r="VS252" s="34"/>
      <c r="VT252" s="34"/>
      <c r="VU252" s="34"/>
      <c r="VV252" s="34"/>
      <c r="VW252" s="34"/>
      <c r="VX252" s="34"/>
      <c r="VY252" s="34"/>
      <c r="VZ252" s="34"/>
      <c r="WA252" s="34"/>
      <c r="WB252" s="34"/>
      <c r="WC252" s="34"/>
      <c r="WD252" s="34"/>
      <c r="WE252" s="34"/>
      <c r="WF252" s="34"/>
      <c r="WG252" s="34"/>
      <c r="WH252" s="34"/>
      <c r="WI252" s="34"/>
      <c r="WJ252" s="34"/>
      <c r="WK252" s="34"/>
      <c r="WL252" s="34"/>
      <c r="WM252" s="34"/>
      <c r="WN252" s="34"/>
      <c r="WO252" s="34"/>
      <c r="WP252" s="34"/>
      <c r="WQ252" s="34"/>
      <c r="WR252" s="34"/>
      <c r="WS252" s="34"/>
      <c r="WT252" s="34"/>
      <c r="WU252" s="34"/>
      <c r="WV252" s="34"/>
      <c r="WW252" s="34"/>
      <c r="WX252" s="34"/>
      <c r="WY252" s="34"/>
      <c r="WZ252" s="34"/>
      <c r="XA252" s="34"/>
      <c r="XB252" s="34"/>
      <c r="XC252" s="34"/>
      <c r="XD252" s="34"/>
      <c r="XE252" s="34"/>
      <c r="XF252" s="34"/>
      <c r="XG252" s="34"/>
      <c r="XH252" s="34"/>
      <c r="XI252" s="34"/>
      <c r="XJ252" s="34"/>
      <c r="XK252" s="34"/>
      <c r="XL252" s="34"/>
      <c r="XM252" s="34"/>
      <c r="XN252" s="34"/>
      <c r="XO252" s="34"/>
      <c r="XP252" s="34"/>
      <c r="XQ252" s="34"/>
      <c r="XR252" s="34"/>
      <c r="XS252" s="34"/>
      <c r="XT252" s="34"/>
      <c r="XU252" s="34"/>
      <c r="XV252" s="34"/>
      <c r="XW252" s="34"/>
      <c r="XX252" s="34"/>
      <c r="XY252" s="34"/>
      <c r="XZ252" s="34"/>
      <c r="YA252" s="34"/>
      <c r="YB252" s="34"/>
      <c r="YC252" s="34"/>
      <c r="YD252" s="34"/>
      <c r="YE252" s="34"/>
      <c r="YF252" s="34"/>
      <c r="YG252" s="34"/>
      <c r="YH252" s="34"/>
      <c r="YI252" s="34"/>
      <c r="YJ252" s="34"/>
      <c r="YK252" s="34"/>
      <c r="YL252" s="34"/>
      <c r="YM252" s="34"/>
      <c r="YN252" s="34"/>
      <c r="YO252" s="34"/>
      <c r="YP252" s="34"/>
      <c r="YQ252" s="34"/>
      <c r="YR252" s="34"/>
      <c r="YS252" s="34"/>
      <c r="YT252" s="34"/>
      <c r="YU252" s="34"/>
      <c r="YV252" s="34"/>
      <c r="YW252" s="34"/>
      <c r="YX252" s="34"/>
      <c r="YY252" s="34"/>
      <c r="YZ252" s="34"/>
      <c r="ZA252" s="34"/>
      <c r="ZB252" s="34"/>
      <c r="ZC252" s="34"/>
      <c r="ZD252" s="34"/>
      <c r="ZE252" s="34"/>
      <c r="ZF252" s="34"/>
      <c r="ZG252" s="34"/>
      <c r="ZH252" s="34"/>
      <c r="ZI252" s="34"/>
      <c r="ZJ252" s="34"/>
      <c r="ZK252" s="34"/>
      <c r="ZL252" s="34"/>
      <c r="ZM252" s="34"/>
      <c r="ZN252" s="34"/>
      <c r="ZO252" s="34"/>
      <c r="ZP252" s="34"/>
      <c r="ZQ252" s="34"/>
      <c r="ZR252" s="34"/>
      <c r="ZS252" s="34"/>
      <c r="ZT252" s="34"/>
      <c r="ZU252" s="34"/>
      <c r="ZV252" s="34"/>
      <c r="ZW252" s="34"/>
      <c r="ZX252" s="34"/>
      <c r="ZY252" s="34"/>
      <c r="ZZ252" s="34"/>
      <c r="AAA252" s="34"/>
      <c r="AAB252" s="34"/>
      <c r="AAC252" s="34"/>
      <c r="AAD252" s="34"/>
      <c r="AAE252" s="34"/>
      <c r="AAF252" s="34"/>
      <c r="AAG252" s="34"/>
      <c r="AAH252" s="34"/>
      <c r="AAI252" s="34"/>
      <c r="AAJ252" s="34"/>
      <c r="AAK252" s="34"/>
      <c r="AAL252" s="34"/>
      <c r="AAM252" s="34"/>
      <c r="AAN252" s="34"/>
      <c r="AAO252" s="34"/>
      <c r="AAP252" s="34"/>
      <c r="AAQ252" s="34"/>
      <c r="AAR252" s="34"/>
      <c r="AAS252" s="34"/>
      <c r="AAT252" s="34"/>
      <c r="AAU252" s="34"/>
      <c r="AAV252" s="34"/>
      <c r="AAW252" s="34"/>
      <c r="AAX252" s="34"/>
      <c r="AAY252" s="34"/>
      <c r="AAZ252" s="34"/>
      <c r="ABA252" s="34"/>
      <c r="ABB252" s="34"/>
      <c r="ABC252" s="34"/>
      <c r="ABD252" s="34"/>
      <c r="ABE252" s="34"/>
      <c r="ABF252" s="34"/>
      <c r="ABG252" s="34"/>
      <c r="ABH252" s="34"/>
      <c r="ABI252" s="34"/>
      <c r="ABJ252" s="34"/>
      <c r="ABK252" s="34"/>
      <c r="ABL252" s="34"/>
      <c r="ABM252" s="34"/>
      <c r="ABN252" s="34"/>
      <c r="ABO252" s="34"/>
      <c r="ABP252" s="34"/>
      <c r="ABQ252" s="34"/>
      <c r="ABR252" s="34"/>
      <c r="ABS252" s="34"/>
      <c r="ABT252" s="34"/>
      <c r="ABU252" s="34"/>
      <c r="ABV252" s="34"/>
      <c r="ABW252" s="34"/>
      <c r="ABX252" s="34"/>
      <c r="ABY252" s="34"/>
      <c r="ABZ252" s="34"/>
      <c r="ACA252" s="34"/>
      <c r="ACB252" s="34"/>
      <c r="ACC252" s="34"/>
      <c r="ACD252" s="34"/>
      <c r="ACE252" s="34"/>
      <c r="ACF252" s="34"/>
      <c r="ACG252" s="34"/>
      <c r="ACH252" s="34"/>
      <c r="ACI252" s="34"/>
      <c r="ACJ252" s="34"/>
      <c r="ACK252" s="34"/>
      <c r="ACL252" s="34"/>
      <c r="ACM252" s="34"/>
      <c r="ACN252" s="34"/>
      <c r="ACO252" s="34"/>
      <c r="ACP252" s="34"/>
      <c r="ACQ252" s="34"/>
      <c r="ACR252" s="34"/>
      <c r="ACS252" s="34"/>
      <c r="ACT252" s="34"/>
      <c r="ACU252" s="34"/>
      <c r="ACV252" s="34"/>
      <c r="ACW252" s="34"/>
      <c r="ACX252" s="34"/>
      <c r="ACY252" s="34"/>
      <c r="ACZ252" s="34"/>
      <c r="ADA252" s="34"/>
      <c r="ADB252" s="34"/>
      <c r="ADC252" s="34"/>
      <c r="ADD252" s="34"/>
      <c r="ADE252" s="34"/>
      <c r="ADF252" s="34"/>
      <c r="ADG252" s="34"/>
      <c r="ADH252" s="34"/>
      <c r="ADI252" s="34"/>
      <c r="ADJ252" s="34"/>
      <c r="ADK252" s="34"/>
      <c r="ADL252" s="34"/>
      <c r="ADM252" s="34"/>
      <c r="ADN252" s="34"/>
      <c r="ADO252" s="34"/>
      <c r="ADP252" s="34"/>
      <c r="ADQ252" s="34"/>
      <c r="ADR252" s="34"/>
      <c r="ADS252" s="34"/>
      <c r="ADT252" s="34"/>
      <c r="ADU252" s="34"/>
      <c r="ADV252" s="34"/>
      <c r="ADW252" s="34"/>
      <c r="ADX252" s="34"/>
      <c r="ADY252" s="34"/>
      <c r="ADZ252" s="34"/>
      <c r="AEA252" s="34"/>
      <c r="AEB252" s="34"/>
      <c r="AEC252" s="34"/>
      <c r="AED252" s="34"/>
      <c r="AEE252" s="34"/>
      <c r="AEF252" s="34"/>
      <c r="AEG252" s="34"/>
      <c r="AEH252" s="34"/>
      <c r="AEI252" s="34"/>
      <c r="AEJ252" s="34"/>
      <c r="AEK252" s="34"/>
      <c r="AEL252" s="34"/>
      <c r="AEM252" s="34"/>
      <c r="AEN252" s="34"/>
      <c r="AEO252" s="34"/>
      <c r="AEP252" s="34"/>
      <c r="AEQ252" s="34"/>
      <c r="AER252" s="34"/>
      <c r="AES252" s="34"/>
      <c r="AET252" s="34"/>
      <c r="AEU252" s="34"/>
      <c r="AEV252" s="34"/>
      <c r="AEW252" s="34"/>
      <c r="AEX252" s="34"/>
      <c r="AEY252" s="34"/>
      <c r="AEZ252" s="34"/>
      <c r="AFA252" s="34"/>
      <c r="AFB252" s="34"/>
      <c r="AFC252" s="34"/>
      <c r="AFD252" s="34"/>
      <c r="AFE252" s="34"/>
      <c r="AFF252" s="34"/>
      <c r="AFG252" s="34"/>
      <c r="AFH252" s="34"/>
      <c r="AFI252" s="34"/>
      <c r="AFJ252" s="34"/>
      <c r="AFK252" s="34"/>
      <c r="AFL252" s="34"/>
      <c r="AFM252" s="34"/>
      <c r="AFN252" s="34"/>
      <c r="AFO252" s="34"/>
      <c r="AFP252" s="34"/>
      <c r="AFQ252" s="34"/>
      <c r="AFR252" s="34"/>
      <c r="AFS252" s="34"/>
      <c r="AFT252" s="34"/>
      <c r="AFU252" s="34"/>
      <c r="AFV252" s="34"/>
      <c r="AFW252" s="34"/>
      <c r="AFX252" s="34"/>
      <c r="AFY252" s="34"/>
      <c r="AFZ252" s="34"/>
      <c r="AGA252" s="34"/>
      <c r="AGB252" s="34"/>
      <c r="AGC252" s="34"/>
      <c r="AGD252" s="34"/>
      <c r="AGE252" s="34"/>
      <c r="AGF252" s="34"/>
      <c r="AGG252" s="34"/>
      <c r="AGH252" s="34"/>
      <c r="AGI252" s="34"/>
      <c r="AGJ252" s="34"/>
      <c r="AGK252" s="34"/>
      <c r="AGL252" s="34"/>
      <c r="AGM252" s="34"/>
      <c r="AGN252" s="34"/>
      <c r="AGO252" s="34"/>
      <c r="AGP252" s="34"/>
      <c r="AGQ252" s="34"/>
      <c r="AGR252" s="34"/>
      <c r="AGS252" s="34"/>
      <c r="AGT252" s="34"/>
      <c r="AGU252" s="34"/>
      <c r="AGV252" s="34"/>
      <c r="AGW252" s="34"/>
      <c r="AGX252" s="34"/>
      <c r="AGY252" s="34"/>
      <c r="AGZ252" s="34"/>
      <c r="AHA252" s="34"/>
      <c r="AHB252" s="34"/>
      <c r="AHC252" s="34"/>
      <c r="AHD252" s="34"/>
      <c r="AHE252" s="34"/>
      <c r="AHF252" s="34"/>
      <c r="AHG252" s="34"/>
      <c r="AHH252" s="34"/>
      <c r="AHI252" s="34"/>
      <c r="AHJ252" s="34"/>
      <c r="AHK252" s="34"/>
      <c r="AHL252" s="34"/>
      <c r="AHM252" s="34"/>
      <c r="AHN252" s="34"/>
      <c r="AHO252" s="34"/>
      <c r="AHP252" s="34"/>
      <c r="AHQ252" s="34"/>
      <c r="AHR252" s="34"/>
      <c r="AHS252" s="34"/>
      <c r="AHT252" s="34"/>
      <c r="AHU252" s="34"/>
      <c r="AHV252" s="34"/>
      <c r="AHW252" s="34"/>
      <c r="AHX252" s="34"/>
      <c r="AHY252" s="34"/>
      <c r="AHZ252" s="34"/>
      <c r="AIA252" s="34"/>
      <c r="AIB252" s="34"/>
      <c r="AIC252" s="34"/>
      <c r="AID252" s="34"/>
      <c r="AIE252" s="34"/>
      <c r="AIF252" s="34"/>
      <c r="AIG252" s="34"/>
      <c r="AIH252" s="34"/>
      <c r="AII252" s="34"/>
      <c r="AIJ252" s="34"/>
      <c r="AIK252" s="34"/>
      <c r="AIL252" s="34"/>
      <c r="AIM252" s="34"/>
      <c r="AIN252" s="34"/>
      <c r="AIO252" s="34"/>
      <c r="AIP252" s="34"/>
      <c r="AIQ252" s="34"/>
      <c r="AIR252" s="34"/>
      <c r="AIS252" s="34"/>
      <c r="AIT252" s="34"/>
      <c r="AIU252" s="34"/>
      <c r="AIV252" s="34"/>
      <c r="AIW252" s="34"/>
      <c r="AIX252" s="34"/>
      <c r="AIY252" s="34"/>
      <c r="AIZ252" s="34"/>
      <c r="AJA252" s="34"/>
      <c r="AJB252" s="34"/>
      <c r="AJC252" s="34"/>
      <c r="AJD252" s="34"/>
      <c r="AJE252" s="34"/>
      <c r="AJF252" s="34"/>
      <c r="AJG252" s="34"/>
      <c r="AJH252" s="34"/>
      <c r="AJI252" s="34"/>
      <c r="AJJ252" s="34"/>
      <c r="AJK252" s="34"/>
      <c r="AJL252" s="34"/>
      <c r="AJM252" s="34"/>
      <c r="AJN252" s="34"/>
      <c r="AJO252" s="34"/>
      <c r="AJP252" s="34"/>
      <c r="AJQ252" s="34"/>
      <c r="AJR252" s="34"/>
      <c r="AJS252" s="34"/>
      <c r="AJT252" s="34"/>
      <c r="AJU252" s="34"/>
      <c r="AJV252" s="34"/>
      <c r="AJW252" s="34"/>
      <c r="AJX252" s="34"/>
      <c r="AJY252" s="34"/>
      <c r="AJZ252" s="34"/>
      <c r="AKA252" s="34"/>
      <c r="AKB252" s="34"/>
      <c r="AKC252" s="34"/>
      <c r="AKD252" s="34"/>
      <c r="AKE252" s="34"/>
      <c r="AKF252" s="34"/>
      <c r="AKG252" s="34"/>
      <c r="AKH252" s="34"/>
      <c r="AKI252" s="34"/>
      <c r="AKJ252" s="34"/>
      <c r="AKK252" s="34"/>
      <c r="AKL252" s="34"/>
      <c r="AKM252" s="34"/>
      <c r="AKN252" s="34"/>
      <c r="AKO252" s="34"/>
      <c r="AKP252" s="34"/>
      <c r="AKQ252" s="34"/>
      <c r="AKR252" s="34"/>
      <c r="AKS252" s="34"/>
      <c r="AKT252" s="34"/>
      <c r="AKU252" s="34"/>
      <c r="AKV252" s="34"/>
      <c r="AKW252" s="34"/>
      <c r="AKX252" s="34"/>
      <c r="AKY252" s="34"/>
      <c r="AKZ252" s="34"/>
      <c r="ALA252" s="34"/>
      <c r="ALB252" s="34"/>
      <c r="ALC252" s="34"/>
      <c r="ALD252" s="34"/>
      <c r="ALE252" s="34"/>
      <c r="ALF252" s="34"/>
      <c r="ALG252" s="34"/>
      <c r="ALH252" s="34"/>
      <c r="ALI252" s="34"/>
      <c r="ALJ252" s="34"/>
      <c r="ALK252" s="34"/>
      <c r="ALL252" s="34"/>
      <c r="ALM252" s="34"/>
      <c r="ALN252" s="34"/>
      <c r="ALO252" s="34"/>
      <c r="ALP252" s="34"/>
      <c r="ALQ252" s="34"/>
      <c r="ALR252" s="34"/>
      <c r="ALS252" s="34"/>
      <c r="ALT252" s="34"/>
      <c r="ALU252" s="34"/>
      <c r="ALV252" s="34"/>
      <c r="ALW252" s="34"/>
      <c r="ALX252" s="34"/>
      <c r="ALY252" s="34"/>
      <c r="ALZ252" s="34"/>
      <c r="AMA252" s="34"/>
      <c r="AMB252" s="34"/>
      <c r="AMC252" s="34"/>
      <c r="AMD252" s="34"/>
      <c r="AME252" s="34"/>
      <c r="AMF252" s="34"/>
      <c r="AMG252" s="34"/>
      <c r="AMH252" s="34"/>
      <c r="AMI252" s="34"/>
      <c r="AMJ252" s="34"/>
      <c r="AMK252" s="34"/>
    </row>
    <row r="253" spans="1:1025" ht="15.75" x14ac:dyDescent="0.25">
      <c r="A253" s="34"/>
      <c r="B253" s="65" t="s">
        <v>10</v>
      </c>
      <c r="D253" s="11">
        <f>C216</f>
        <v>740.08</v>
      </c>
      <c r="E253"/>
      <c r="F253" s="34"/>
      <c r="G253" s="49" t="s">
        <v>157</v>
      </c>
      <c r="H253" s="71">
        <f>K149+K158+K162+K163+K165+K166+K167+K169+K173+K174+K177</f>
        <v>10046.553999999998</v>
      </c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4"/>
      <c r="BM253" s="34"/>
      <c r="BN253" s="34"/>
      <c r="BO253" s="34"/>
      <c r="BP253" s="34"/>
      <c r="BQ253" s="34"/>
      <c r="BR253" s="34"/>
      <c r="BS253" s="34"/>
      <c r="BT253" s="34"/>
      <c r="BU253" s="34"/>
      <c r="BV253" s="34"/>
      <c r="BW253" s="34"/>
      <c r="BX253" s="34"/>
      <c r="BY253" s="34"/>
      <c r="BZ253" s="34"/>
      <c r="CA253" s="34"/>
      <c r="CB253" s="34"/>
      <c r="CC253" s="34"/>
      <c r="CD253" s="34"/>
      <c r="CE253" s="34"/>
      <c r="CF253" s="34"/>
      <c r="CG253" s="34"/>
      <c r="CH253" s="34"/>
      <c r="CI253" s="34"/>
      <c r="CJ253" s="34"/>
      <c r="CK253" s="34"/>
      <c r="CL253" s="34"/>
      <c r="CM253" s="34"/>
      <c r="CN253" s="34"/>
      <c r="CO253" s="34"/>
      <c r="CP253" s="34"/>
      <c r="CQ253" s="34"/>
      <c r="CR253" s="34"/>
      <c r="CS253" s="34"/>
      <c r="CT253" s="34"/>
      <c r="CU253" s="34"/>
      <c r="CV253" s="34"/>
      <c r="CW253" s="34"/>
      <c r="CX253" s="34"/>
      <c r="CY253" s="34"/>
      <c r="CZ253" s="34"/>
      <c r="DA253" s="34"/>
      <c r="DB253" s="34"/>
      <c r="DC253" s="34"/>
      <c r="DD253" s="34"/>
      <c r="DE253" s="34"/>
      <c r="DF253" s="34"/>
      <c r="DG253" s="34"/>
      <c r="DH253" s="34"/>
      <c r="DI253" s="34"/>
      <c r="DJ253" s="34"/>
      <c r="DK253" s="34"/>
      <c r="DL253" s="34"/>
      <c r="DM253" s="34"/>
      <c r="DN253" s="34"/>
      <c r="DO253" s="34"/>
      <c r="DP253" s="34"/>
      <c r="DQ253" s="34"/>
      <c r="DR253" s="34"/>
      <c r="DS253" s="34"/>
      <c r="DT253" s="34"/>
      <c r="DU253" s="34"/>
      <c r="DV253" s="34"/>
      <c r="DW253" s="34"/>
      <c r="DX253" s="34"/>
      <c r="DY253" s="34"/>
      <c r="DZ253" s="34"/>
      <c r="EA253" s="34"/>
      <c r="EB253" s="34"/>
      <c r="EC253" s="34"/>
      <c r="ED253" s="34"/>
      <c r="EE253" s="34"/>
      <c r="EF253" s="34"/>
      <c r="EG253" s="34"/>
      <c r="EH253" s="34"/>
      <c r="EI253" s="34"/>
      <c r="EJ253" s="34"/>
      <c r="EK253" s="34"/>
      <c r="EL253" s="34"/>
      <c r="EM253" s="34"/>
      <c r="EN253" s="34"/>
      <c r="EO253" s="34"/>
      <c r="EP253" s="34"/>
      <c r="EQ253" s="34"/>
      <c r="ER253" s="34"/>
      <c r="ES253" s="34"/>
      <c r="ET253" s="34"/>
      <c r="EU253" s="34"/>
      <c r="EV253" s="34"/>
      <c r="EW253" s="34"/>
      <c r="EX253" s="34"/>
      <c r="EY253" s="34"/>
      <c r="EZ253" s="34"/>
      <c r="FA253" s="34"/>
      <c r="FB253" s="34"/>
      <c r="FC253" s="34"/>
      <c r="FD253" s="34"/>
      <c r="FE253" s="34"/>
      <c r="FF253" s="34"/>
      <c r="FG253" s="34"/>
      <c r="FH253" s="34"/>
      <c r="FI253" s="34"/>
      <c r="FJ253" s="34"/>
      <c r="FK253" s="34"/>
      <c r="FL253" s="34"/>
      <c r="FM253" s="34"/>
      <c r="FN253" s="34"/>
      <c r="FO253" s="34"/>
      <c r="FP253" s="34"/>
      <c r="FQ253" s="34"/>
      <c r="FR253" s="34"/>
      <c r="FS253" s="34"/>
      <c r="FT253" s="34"/>
      <c r="FU253" s="34"/>
      <c r="FV253" s="34"/>
      <c r="FW253" s="34"/>
      <c r="FX253" s="34"/>
      <c r="FY253" s="34"/>
      <c r="FZ253" s="34"/>
      <c r="GA253" s="34"/>
      <c r="GB253" s="34"/>
      <c r="GC253" s="34"/>
      <c r="GD253" s="34"/>
      <c r="GE253" s="34"/>
      <c r="GF253" s="34"/>
      <c r="GG253" s="34"/>
      <c r="GH253" s="34"/>
      <c r="GI253" s="34"/>
      <c r="GJ253" s="34"/>
      <c r="GK253" s="34"/>
      <c r="GL253" s="34"/>
      <c r="GM253" s="34"/>
      <c r="GN253" s="34"/>
      <c r="GO253" s="34"/>
      <c r="GP253" s="34"/>
      <c r="GQ253" s="34"/>
      <c r="GR253" s="34"/>
      <c r="GS253" s="34"/>
      <c r="GT253" s="34"/>
      <c r="GU253" s="34"/>
      <c r="GV253" s="34"/>
      <c r="GW253" s="34"/>
      <c r="GX253" s="34"/>
      <c r="GY253" s="34"/>
      <c r="GZ253" s="34"/>
      <c r="HA253" s="34"/>
      <c r="HB253" s="34"/>
      <c r="HC253" s="34"/>
      <c r="HD253" s="34"/>
      <c r="HE253" s="34"/>
      <c r="HF253" s="34"/>
      <c r="HG253" s="34"/>
      <c r="HH253" s="34"/>
      <c r="HI253" s="34"/>
      <c r="HJ253" s="34"/>
      <c r="HK253" s="34"/>
      <c r="HL253" s="34"/>
      <c r="HM253" s="34"/>
      <c r="HN253" s="34"/>
      <c r="HO253" s="34"/>
      <c r="HP253" s="34"/>
      <c r="HQ253" s="34"/>
      <c r="HR253" s="34"/>
      <c r="HS253" s="34"/>
      <c r="HT253" s="34"/>
      <c r="HU253" s="34"/>
      <c r="HV253" s="34"/>
      <c r="HW253" s="34"/>
      <c r="HX253" s="34"/>
      <c r="HY253" s="34"/>
      <c r="HZ253" s="34"/>
      <c r="IA253" s="34"/>
      <c r="IB253" s="34"/>
      <c r="IC253" s="34"/>
      <c r="ID253" s="34"/>
      <c r="IE253" s="34"/>
      <c r="IF253" s="34"/>
      <c r="IG253" s="34"/>
      <c r="IH253" s="34"/>
      <c r="II253" s="34"/>
      <c r="IJ253" s="34"/>
      <c r="IK253" s="34"/>
      <c r="IL253" s="34"/>
      <c r="IM253" s="34"/>
      <c r="IN253" s="34"/>
      <c r="IO253" s="34"/>
      <c r="IP253" s="34"/>
      <c r="IQ253" s="34"/>
      <c r="IR253" s="34"/>
      <c r="IS253" s="34"/>
      <c r="IT253" s="34"/>
      <c r="IU253" s="34"/>
      <c r="IV253" s="34"/>
      <c r="IW253" s="34"/>
      <c r="IX253" s="34"/>
      <c r="IY253" s="34"/>
      <c r="IZ253" s="34"/>
      <c r="JA253" s="34"/>
      <c r="JB253" s="34"/>
      <c r="JC253" s="34"/>
      <c r="JD253" s="34"/>
      <c r="JE253" s="34"/>
      <c r="JF253" s="34"/>
      <c r="JG253" s="34"/>
      <c r="JH253" s="34"/>
      <c r="JI253" s="34"/>
      <c r="JJ253" s="34"/>
      <c r="JK253" s="34"/>
      <c r="JL253" s="34"/>
      <c r="JM253" s="34"/>
      <c r="JN253" s="34"/>
      <c r="JO253" s="34"/>
      <c r="JP253" s="34"/>
      <c r="JQ253" s="34"/>
      <c r="JR253" s="34"/>
      <c r="JS253" s="34"/>
      <c r="JT253" s="34"/>
      <c r="JU253" s="34"/>
      <c r="JV253" s="34"/>
      <c r="JW253" s="34"/>
      <c r="JX253" s="34"/>
      <c r="JY253" s="34"/>
      <c r="JZ253" s="34"/>
      <c r="KA253" s="34"/>
      <c r="KB253" s="34"/>
      <c r="KC253" s="34"/>
      <c r="KD253" s="34"/>
      <c r="KE253" s="34"/>
      <c r="KF253" s="34"/>
      <c r="KG253" s="34"/>
      <c r="KH253" s="34"/>
      <c r="KI253" s="34"/>
      <c r="KJ253" s="34"/>
      <c r="KK253" s="34"/>
      <c r="KL253" s="34"/>
      <c r="KM253" s="34"/>
      <c r="KN253" s="34"/>
      <c r="KO253" s="34"/>
      <c r="KP253" s="34"/>
      <c r="KQ253" s="34"/>
      <c r="KR253" s="34"/>
      <c r="KS253" s="34"/>
      <c r="KT253" s="34"/>
      <c r="KU253" s="34"/>
      <c r="KV253" s="34"/>
      <c r="KW253" s="34"/>
      <c r="KX253" s="34"/>
      <c r="KY253" s="34"/>
      <c r="KZ253" s="34"/>
      <c r="LA253" s="34"/>
      <c r="LB253" s="34"/>
      <c r="LC253" s="34"/>
      <c r="LD253" s="34"/>
      <c r="LE253" s="34"/>
      <c r="LF253" s="34"/>
      <c r="LG253" s="34"/>
      <c r="LH253" s="34"/>
      <c r="LI253" s="34"/>
      <c r="LJ253" s="34"/>
      <c r="LK253" s="34"/>
      <c r="LL253" s="34"/>
      <c r="LM253" s="34"/>
      <c r="LN253" s="34"/>
      <c r="LO253" s="34"/>
      <c r="LP253" s="34"/>
      <c r="LQ253" s="34"/>
      <c r="LR253" s="34"/>
      <c r="LS253" s="34"/>
      <c r="LT253" s="34"/>
      <c r="LU253" s="34"/>
      <c r="LV253" s="34"/>
      <c r="LW253" s="34"/>
      <c r="LX253" s="34"/>
      <c r="LY253" s="34"/>
      <c r="LZ253" s="34"/>
      <c r="MA253" s="34"/>
      <c r="MB253" s="34"/>
      <c r="MC253" s="34"/>
      <c r="MD253" s="34"/>
      <c r="ME253" s="34"/>
      <c r="MF253" s="34"/>
      <c r="MG253" s="34"/>
      <c r="MH253" s="34"/>
      <c r="MI253" s="34"/>
      <c r="MJ253" s="34"/>
      <c r="MK253" s="34"/>
      <c r="ML253" s="34"/>
      <c r="MM253" s="34"/>
      <c r="MN253" s="34"/>
      <c r="MO253" s="34"/>
      <c r="MP253" s="34"/>
      <c r="MQ253" s="34"/>
      <c r="MR253" s="34"/>
      <c r="MS253" s="34"/>
      <c r="MT253" s="34"/>
      <c r="MU253" s="34"/>
      <c r="MV253" s="34"/>
      <c r="MW253" s="34"/>
      <c r="MX253" s="34"/>
      <c r="MY253" s="34"/>
      <c r="MZ253" s="34"/>
      <c r="NA253" s="34"/>
      <c r="NB253" s="34"/>
      <c r="NC253" s="34"/>
      <c r="ND253" s="34"/>
      <c r="NE253" s="34"/>
      <c r="NF253" s="34"/>
      <c r="NG253" s="34"/>
      <c r="NH253" s="34"/>
      <c r="NI253" s="34"/>
      <c r="NJ253" s="34"/>
      <c r="NK253" s="34"/>
      <c r="NL253" s="34"/>
      <c r="NM253" s="34"/>
      <c r="NN253" s="34"/>
      <c r="NO253" s="34"/>
      <c r="NP253" s="34"/>
      <c r="NQ253" s="34"/>
      <c r="NR253" s="34"/>
      <c r="NS253" s="34"/>
      <c r="NT253" s="34"/>
      <c r="NU253" s="34"/>
      <c r="NV253" s="34"/>
      <c r="NW253" s="34"/>
      <c r="NX253" s="34"/>
      <c r="NY253" s="34"/>
      <c r="NZ253" s="34"/>
      <c r="OA253" s="34"/>
      <c r="OB253" s="34"/>
      <c r="OC253" s="34"/>
      <c r="OD253" s="34"/>
      <c r="OE253" s="34"/>
      <c r="OF253" s="34"/>
      <c r="OG253" s="34"/>
      <c r="OH253" s="34"/>
      <c r="OI253" s="34"/>
      <c r="OJ253" s="34"/>
      <c r="OK253" s="34"/>
      <c r="OL253" s="34"/>
      <c r="OM253" s="34"/>
      <c r="ON253" s="34"/>
      <c r="OO253" s="34"/>
      <c r="OP253" s="34"/>
      <c r="OQ253" s="34"/>
      <c r="OR253" s="34"/>
      <c r="OS253" s="34"/>
      <c r="OT253" s="34"/>
      <c r="OU253" s="34"/>
      <c r="OV253" s="34"/>
      <c r="OW253" s="34"/>
      <c r="OX253" s="34"/>
      <c r="OY253" s="34"/>
      <c r="OZ253" s="34"/>
      <c r="PA253" s="34"/>
      <c r="PB253" s="34"/>
      <c r="PC253" s="34"/>
      <c r="PD253" s="34"/>
      <c r="PE253" s="34"/>
      <c r="PF253" s="34"/>
      <c r="PG253" s="34"/>
      <c r="PH253" s="34"/>
      <c r="PI253" s="34"/>
      <c r="PJ253" s="34"/>
      <c r="PK253" s="34"/>
      <c r="PL253" s="34"/>
      <c r="PM253" s="34"/>
      <c r="PN253" s="34"/>
      <c r="PO253" s="34"/>
      <c r="PP253" s="34"/>
      <c r="PQ253" s="34"/>
      <c r="PR253" s="34"/>
      <c r="PS253" s="34"/>
      <c r="PT253" s="34"/>
      <c r="PU253" s="34"/>
      <c r="PV253" s="34"/>
      <c r="PW253" s="34"/>
      <c r="PX253" s="34"/>
      <c r="PY253" s="34"/>
      <c r="PZ253" s="34"/>
      <c r="QA253" s="34"/>
      <c r="QB253" s="34"/>
      <c r="QC253" s="34"/>
      <c r="QD253" s="34"/>
      <c r="QE253" s="34"/>
      <c r="QF253" s="34"/>
      <c r="QG253" s="34"/>
      <c r="QH253" s="34"/>
      <c r="QI253" s="34"/>
      <c r="QJ253" s="34"/>
      <c r="QK253" s="34"/>
      <c r="QL253" s="34"/>
      <c r="QM253" s="34"/>
      <c r="QN253" s="34"/>
      <c r="QO253" s="34"/>
      <c r="QP253" s="34"/>
      <c r="QQ253" s="34"/>
      <c r="QR253" s="34"/>
      <c r="QS253" s="34"/>
      <c r="QT253" s="34"/>
      <c r="QU253" s="34"/>
      <c r="QV253" s="34"/>
      <c r="QW253" s="34"/>
      <c r="QX253" s="34"/>
      <c r="QY253" s="34"/>
      <c r="QZ253" s="34"/>
      <c r="RA253" s="34"/>
      <c r="RB253" s="34"/>
      <c r="RC253" s="34"/>
      <c r="RD253" s="34"/>
      <c r="RE253" s="34"/>
      <c r="RF253" s="34"/>
      <c r="RG253" s="34"/>
      <c r="RH253" s="34"/>
      <c r="RI253" s="34"/>
      <c r="RJ253" s="34"/>
      <c r="RK253" s="34"/>
      <c r="RL253" s="34"/>
      <c r="RM253" s="34"/>
      <c r="RN253" s="34"/>
      <c r="RO253" s="34"/>
      <c r="RP253" s="34"/>
      <c r="RQ253" s="34"/>
      <c r="RR253" s="34"/>
      <c r="RS253" s="34"/>
      <c r="RT253" s="34"/>
      <c r="RU253" s="34"/>
      <c r="RV253" s="34"/>
      <c r="RW253" s="34"/>
      <c r="RX253" s="34"/>
      <c r="RY253" s="34"/>
      <c r="RZ253" s="34"/>
      <c r="SA253" s="34"/>
      <c r="SB253" s="34"/>
      <c r="SC253" s="34"/>
      <c r="SD253" s="34"/>
      <c r="SE253" s="34"/>
      <c r="SF253" s="34"/>
      <c r="SG253" s="34"/>
      <c r="SH253" s="34"/>
      <c r="SI253" s="34"/>
      <c r="SJ253" s="34"/>
      <c r="SK253" s="34"/>
      <c r="SL253" s="34"/>
      <c r="SM253" s="34"/>
      <c r="SN253" s="34"/>
      <c r="SO253" s="34"/>
      <c r="SP253" s="34"/>
      <c r="SQ253" s="34"/>
      <c r="SR253" s="34"/>
      <c r="SS253" s="34"/>
      <c r="ST253" s="34"/>
      <c r="SU253" s="34"/>
      <c r="SV253" s="34"/>
      <c r="SW253" s="34"/>
      <c r="SX253" s="34"/>
      <c r="SY253" s="34"/>
      <c r="SZ253" s="34"/>
      <c r="TA253" s="34"/>
      <c r="TB253" s="34"/>
      <c r="TC253" s="34"/>
      <c r="TD253" s="34"/>
      <c r="TE253" s="34"/>
      <c r="TF253" s="34"/>
      <c r="TG253" s="34"/>
      <c r="TH253" s="34"/>
      <c r="TI253" s="34"/>
      <c r="TJ253" s="34"/>
      <c r="TK253" s="34"/>
      <c r="TL253" s="34"/>
      <c r="TM253" s="34"/>
      <c r="TN253" s="34"/>
      <c r="TO253" s="34"/>
      <c r="TP253" s="34"/>
      <c r="TQ253" s="34"/>
      <c r="TR253" s="34"/>
      <c r="TS253" s="34"/>
      <c r="TT253" s="34"/>
      <c r="TU253" s="34"/>
      <c r="TV253" s="34"/>
      <c r="TW253" s="34"/>
      <c r="TX253" s="34"/>
      <c r="TY253" s="34"/>
      <c r="TZ253" s="34"/>
      <c r="UA253" s="34"/>
      <c r="UB253" s="34"/>
      <c r="UC253" s="34"/>
      <c r="UD253" s="34"/>
      <c r="UE253" s="34"/>
      <c r="UF253" s="34"/>
      <c r="UG253" s="34"/>
      <c r="UH253" s="34"/>
      <c r="UI253" s="34"/>
      <c r="UJ253" s="34"/>
      <c r="UK253" s="34"/>
      <c r="UL253" s="34"/>
      <c r="UM253" s="34"/>
      <c r="UN253" s="34"/>
      <c r="UO253" s="34"/>
      <c r="UP253" s="34"/>
      <c r="UQ253" s="34"/>
      <c r="UR253" s="34"/>
      <c r="US253" s="34"/>
      <c r="UT253" s="34"/>
      <c r="UU253" s="34"/>
      <c r="UV253" s="34"/>
      <c r="UW253" s="34"/>
      <c r="UX253" s="34"/>
      <c r="UY253" s="34"/>
      <c r="UZ253" s="34"/>
      <c r="VA253" s="34"/>
      <c r="VB253" s="34"/>
      <c r="VC253" s="34"/>
      <c r="VD253" s="34"/>
      <c r="VE253" s="34"/>
      <c r="VF253" s="34"/>
      <c r="VG253" s="34"/>
      <c r="VH253" s="34"/>
      <c r="VI253" s="34"/>
      <c r="VJ253" s="34"/>
      <c r="VK253" s="34"/>
      <c r="VL253" s="34"/>
      <c r="VM253" s="34"/>
      <c r="VN253" s="34"/>
      <c r="VO253" s="34"/>
      <c r="VP253" s="34"/>
      <c r="VQ253" s="34"/>
      <c r="VR253" s="34"/>
      <c r="VS253" s="34"/>
      <c r="VT253" s="34"/>
      <c r="VU253" s="34"/>
      <c r="VV253" s="34"/>
      <c r="VW253" s="34"/>
      <c r="VX253" s="34"/>
      <c r="VY253" s="34"/>
      <c r="VZ253" s="34"/>
      <c r="WA253" s="34"/>
      <c r="WB253" s="34"/>
      <c r="WC253" s="34"/>
      <c r="WD253" s="34"/>
      <c r="WE253" s="34"/>
      <c r="WF253" s="34"/>
      <c r="WG253" s="34"/>
      <c r="WH253" s="34"/>
      <c r="WI253" s="34"/>
      <c r="WJ253" s="34"/>
      <c r="WK253" s="34"/>
      <c r="WL253" s="34"/>
      <c r="WM253" s="34"/>
      <c r="WN253" s="34"/>
      <c r="WO253" s="34"/>
      <c r="WP253" s="34"/>
      <c r="WQ253" s="34"/>
      <c r="WR253" s="34"/>
      <c r="WS253" s="34"/>
      <c r="WT253" s="34"/>
      <c r="WU253" s="34"/>
      <c r="WV253" s="34"/>
      <c r="WW253" s="34"/>
      <c r="WX253" s="34"/>
      <c r="WY253" s="34"/>
      <c r="WZ253" s="34"/>
      <c r="XA253" s="34"/>
      <c r="XB253" s="34"/>
      <c r="XC253" s="34"/>
      <c r="XD253" s="34"/>
      <c r="XE253" s="34"/>
      <c r="XF253" s="34"/>
      <c r="XG253" s="34"/>
      <c r="XH253" s="34"/>
      <c r="XI253" s="34"/>
      <c r="XJ253" s="34"/>
      <c r="XK253" s="34"/>
      <c r="XL253" s="34"/>
      <c r="XM253" s="34"/>
      <c r="XN253" s="34"/>
      <c r="XO253" s="34"/>
      <c r="XP253" s="34"/>
      <c r="XQ253" s="34"/>
      <c r="XR253" s="34"/>
      <c r="XS253" s="34"/>
      <c r="XT253" s="34"/>
      <c r="XU253" s="34"/>
      <c r="XV253" s="34"/>
      <c r="XW253" s="34"/>
      <c r="XX253" s="34"/>
      <c r="XY253" s="34"/>
      <c r="XZ253" s="34"/>
      <c r="YA253" s="34"/>
      <c r="YB253" s="34"/>
      <c r="YC253" s="34"/>
      <c r="YD253" s="34"/>
      <c r="YE253" s="34"/>
      <c r="YF253" s="34"/>
      <c r="YG253" s="34"/>
      <c r="YH253" s="34"/>
      <c r="YI253" s="34"/>
      <c r="YJ253" s="34"/>
      <c r="YK253" s="34"/>
      <c r="YL253" s="34"/>
      <c r="YM253" s="34"/>
      <c r="YN253" s="34"/>
      <c r="YO253" s="34"/>
      <c r="YP253" s="34"/>
      <c r="YQ253" s="34"/>
      <c r="YR253" s="34"/>
      <c r="YS253" s="34"/>
      <c r="YT253" s="34"/>
      <c r="YU253" s="34"/>
      <c r="YV253" s="34"/>
      <c r="YW253" s="34"/>
      <c r="YX253" s="34"/>
      <c r="YY253" s="34"/>
      <c r="YZ253" s="34"/>
      <c r="ZA253" s="34"/>
      <c r="ZB253" s="34"/>
      <c r="ZC253" s="34"/>
      <c r="ZD253" s="34"/>
      <c r="ZE253" s="34"/>
      <c r="ZF253" s="34"/>
      <c r="ZG253" s="34"/>
      <c r="ZH253" s="34"/>
      <c r="ZI253" s="34"/>
      <c r="ZJ253" s="34"/>
      <c r="ZK253" s="34"/>
      <c r="ZL253" s="34"/>
      <c r="ZM253" s="34"/>
      <c r="ZN253" s="34"/>
      <c r="ZO253" s="34"/>
      <c r="ZP253" s="34"/>
      <c r="ZQ253" s="34"/>
      <c r="ZR253" s="34"/>
      <c r="ZS253" s="34"/>
      <c r="ZT253" s="34"/>
      <c r="ZU253" s="34"/>
      <c r="ZV253" s="34"/>
      <c r="ZW253" s="34"/>
      <c r="ZX253" s="34"/>
      <c r="ZY253" s="34"/>
      <c r="ZZ253" s="34"/>
      <c r="AAA253" s="34"/>
      <c r="AAB253" s="34"/>
      <c r="AAC253" s="34"/>
      <c r="AAD253" s="34"/>
      <c r="AAE253" s="34"/>
      <c r="AAF253" s="34"/>
      <c r="AAG253" s="34"/>
      <c r="AAH253" s="34"/>
      <c r="AAI253" s="34"/>
      <c r="AAJ253" s="34"/>
      <c r="AAK253" s="34"/>
      <c r="AAL253" s="34"/>
      <c r="AAM253" s="34"/>
      <c r="AAN253" s="34"/>
      <c r="AAO253" s="34"/>
      <c r="AAP253" s="34"/>
      <c r="AAQ253" s="34"/>
      <c r="AAR253" s="34"/>
      <c r="AAS253" s="34"/>
      <c r="AAT253" s="34"/>
      <c r="AAU253" s="34"/>
      <c r="AAV253" s="34"/>
      <c r="AAW253" s="34"/>
      <c r="AAX253" s="34"/>
      <c r="AAY253" s="34"/>
      <c r="AAZ253" s="34"/>
      <c r="ABA253" s="34"/>
      <c r="ABB253" s="34"/>
      <c r="ABC253" s="34"/>
      <c r="ABD253" s="34"/>
      <c r="ABE253" s="34"/>
      <c r="ABF253" s="34"/>
      <c r="ABG253" s="34"/>
      <c r="ABH253" s="34"/>
      <c r="ABI253" s="34"/>
      <c r="ABJ253" s="34"/>
      <c r="ABK253" s="34"/>
      <c r="ABL253" s="34"/>
      <c r="ABM253" s="34"/>
      <c r="ABN253" s="34"/>
      <c r="ABO253" s="34"/>
      <c r="ABP253" s="34"/>
      <c r="ABQ253" s="34"/>
      <c r="ABR253" s="34"/>
      <c r="ABS253" s="34"/>
      <c r="ABT253" s="34"/>
      <c r="ABU253" s="34"/>
      <c r="ABV253" s="34"/>
      <c r="ABW253" s="34"/>
      <c r="ABX253" s="34"/>
      <c r="ABY253" s="34"/>
      <c r="ABZ253" s="34"/>
      <c r="ACA253" s="34"/>
      <c r="ACB253" s="34"/>
      <c r="ACC253" s="34"/>
      <c r="ACD253" s="34"/>
      <c r="ACE253" s="34"/>
      <c r="ACF253" s="34"/>
      <c r="ACG253" s="34"/>
      <c r="ACH253" s="34"/>
      <c r="ACI253" s="34"/>
      <c r="ACJ253" s="34"/>
      <c r="ACK253" s="34"/>
      <c r="ACL253" s="34"/>
      <c r="ACM253" s="34"/>
      <c r="ACN253" s="34"/>
      <c r="ACO253" s="34"/>
      <c r="ACP253" s="34"/>
      <c r="ACQ253" s="34"/>
      <c r="ACR253" s="34"/>
      <c r="ACS253" s="34"/>
      <c r="ACT253" s="34"/>
      <c r="ACU253" s="34"/>
      <c r="ACV253" s="34"/>
      <c r="ACW253" s="34"/>
      <c r="ACX253" s="34"/>
      <c r="ACY253" s="34"/>
      <c r="ACZ253" s="34"/>
      <c r="ADA253" s="34"/>
      <c r="ADB253" s="34"/>
      <c r="ADC253" s="34"/>
      <c r="ADD253" s="34"/>
      <c r="ADE253" s="34"/>
      <c r="ADF253" s="34"/>
      <c r="ADG253" s="34"/>
      <c r="ADH253" s="34"/>
      <c r="ADI253" s="34"/>
      <c r="ADJ253" s="34"/>
      <c r="ADK253" s="34"/>
      <c r="ADL253" s="34"/>
      <c r="ADM253" s="34"/>
      <c r="ADN253" s="34"/>
      <c r="ADO253" s="34"/>
      <c r="ADP253" s="34"/>
      <c r="ADQ253" s="34"/>
      <c r="ADR253" s="34"/>
      <c r="ADS253" s="34"/>
      <c r="ADT253" s="34"/>
      <c r="ADU253" s="34"/>
      <c r="ADV253" s="34"/>
      <c r="ADW253" s="34"/>
      <c r="ADX253" s="34"/>
      <c r="ADY253" s="34"/>
      <c r="ADZ253" s="34"/>
      <c r="AEA253" s="34"/>
      <c r="AEB253" s="34"/>
      <c r="AEC253" s="34"/>
      <c r="AED253" s="34"/>
      <c r="AEE253" s="34"/>
      <c r="AEF253" s="34"/>
      <c r="AEG253" s="34"/>
      <c r="AEH253" s="34"/>
      <c r="AEI253" s="34"/>
      <c r="AEJ253" s="34"/>
      <c r="AEK253" s="34"/>
      <c r="AEL253" s="34"/>
      <c r="AEM253" s="34"/>
      <c r="AEN253" s="34"/>
      <c r="AEO253" s="34"/>
      <c r="AEP253" s="34"/>
      <c r="AEQ253" s="34"/>
      <c r="AER253" s="34"/>
      <c r="AES253" s="34"/>
      <c r="AET253" s="34"/>
      <c r="AEU253" s="34"/>
      <c r="AEV253" s="34"/>
      <c r="AEW253" s="34"/>
      <c r="AEX253" s="34"/>
      <c r="AEY253" s="34"/>
      <c r="AEZ253" s="34"/>
      <c r="AFA253" s="34"/>
      <c r="AFB253" s="34"/>
      <c r="AFC253" s="34"/>
      <c r="AFD253" s="34"/>
      <c r="AFE253" s="34"/>
      <c r="AFF253" s="34"/>
      <c r="AFG253" s="34"/>
      <c r="AFH253" s="34"/>
      <c r="AFI253" s="34"/>
      <c r="AFJ253" s="34"/>
      <c r="AFK253" s="34"/>
      <c r="AFL253" s="34"/>
      <c r="AFM253" s="34"/>
      <c r="AFN253" s="34"/>
      <c r="AFO253" s="34"/>
      <c r="AFP253" s="34"/>
      <c r="AFQ253" s="34"/>
      <c r="AFR253" s="34"/>
      <c r="AFS253" s="34"/>
      <c r="AFT253" s="34"/>
      <c r="AFU253" s="34"/>
      <c r="AFV253" s="34"/>
      <c r="AFW253" s="34"/>
      <c r="AFX253" s="34"/>
      <c r="AFY253" s="34"/>
      <c r="AFZ253" s="34"/>
      <c r="AGA253" s="34"/>
      <c r="AGB253" s="34"/>
      <c r="AGC253" s="34"/>
      <c r="AGD253" s="34"/>
      <c r="AGE253" s="34"/>
      <c r="AGF253" s="34"/>
      <c r="AGG253" s="34"/>
      <c r="AGH253" s="34"/>
      <c r="AGI253" s="34"/>
      <c r="AGJ253" s="34"/>
      <c r="AGK253" s="34"/>
      <c r="AGL253" s="34"/>
      <c r="AGM253" s="34"/>
      <c r="AGN253" s="34"/>
      <c r="AGO253" s="34"/>
      <c r="AGP253" s="34"/>
      <c r="AGQ253" s="34"/>
      <c r="AGR253" s="34"/>
      <c r="AGS253" s="34"/>
      <c r="AGT253" s="34"/>
      <c r="AGU253" s="34"/>
      <c r="AGV253" s="34"/>
      <c r="AGW253" s="34"/>
      <c r="AGX253" s="34"/>
      <c r="AGY253" s="34"/>
      <c r="AGZ253" s="34"/>
      <c r="AHA253" s="34"/>
      <c r="AHB253" s="34"/>
      <c r="AHC253" s="34"/>
      <c r="AHD253" s="34"/>
      <c r="AHE253" s="34"/>
      <c r="AHF253" s="34"/>
      <c r="AHG253" s="34"/>
      <c r="AHH253" s="34"/>
      <c r="AHI253" s="34"/>
      <c r="AHJ253" s="34"/>
      <c r="AHK253" s="34"/>
      <c r="AHL253" s="34"/>
      <c r="AHM253" s="34"/>
      <c r="AHN253" s="34"/>
      <c r="AHO253" s="34"/>
      <c r="AHP253" s="34"/>
      <c r="AHQ253" s="34"/>
      <c r="AHR253" s="34"/>
      <c r="AHS253" s="34"/>
      <c r="AHT253" s="34"/>
      <c r="AHU253" s="34"/>
      <c r="AHV253" s="34"/>
      <c r="AHW253" s="34"/>
      <c r="AHX253" s="34"/>
      <c r="AHY253" s="34"/>
      <c r="AHZ253" s="34"/>
      <c r="AIA253" s="34"/>
      <c r="AIB253" s="34"/>
      <c r="AIC253" s="34"/>
      <c r="AID253" s="34"/>
      <c r="AIE253" s="34"/>
      <c r="AIF253" s="34"/>
      <c r="AIG253" s="34"/>
      <c r="AIH253" s="34"/>
      <c r="AII253" s="34"/>
      <c r="AIJ253" s="34"/>
      <c r="AIK253" s="34"/>
      <c r="AIL253" s="34"/>
      <c r="AIM253" s="34"/>
      <c r="AIN253" s="34"/>
      <c r="AIO253" s="34"/>
      <c r="AIP253" s="34"/>
      <c r="AIQ253" s="34"/>
      <c r="AIR253" s="34"/>
      <c r="AIS253" s="34"/>
      <c r="AIT253" s="34"/>
      <c r="AIU253" s="34"/>
      <c r="AIV253" s="34"/>
      <c r="AIW253" s="34"/>
      <c r="AIX253" s="34"/>
      <c r="AIY253" s="34"/>
      <c r="AIZ253" s="34"/>
      <c r="AJA253" s="34"/>
      <c r="AJB253" s="34"/>
      <c r="AJC253" s="34"/>
      <c r="AJD253" s="34"/>
      <c r="AJE253" s="34"/>
      <c r="AJF253" s="34"/>
      <c r="AJG253" s="34"/>
      <c r="AJH253" s="34"/>
      <c r="AJI253" s="34"/>
      <c r="AJJ253" s="34"/>
      <c r="AJK253" s="34"/>
      <c r="AJL253" s="34"/>
      <c r="AJM253" s="34"/>
      <c r="AJN253" s="34"/>
      <c r="AJO253" s="34"/>
      <c r="AJP253" s="34"/>
      <c r="AJQ253" s="34"/>
      <c r="AJR253" s="34"/>
      <c r="AJS253" s="34"/>
      <c r="AJT253" s="34"/>
      <c r="AJU253" s="34"/>
      <c r="AJV253" s="34"/>
      <c r="AJW253" s="34"/>
      <c r="AJX253" s="34"/>
      <c r="AJY253" s="34"/>
      <c r="AJZ253" s="34"/>
      <c r="AKA253" s="34"/>
      <c r="AKB253" s="34"/>
      <c r="AKC253" s="34"/>
      <c r="AKD253" s="34"/>
      <c r="AKE253" s="34"/>
      <c r="AKF253" s="34"/>
      <c r="AKG253" s="34"/>
      <c r="AKH253" s="34"/>
      <c r="AKI253" s="34"/>
      <c r="AKJ253" s="34"/>
      <c r="AKK253" s="34"/>
      <c r="AKL253" s="34"/>
      <c r="AKM253" s="34"/>
      <c r="AKN253" s="34"/>
      <c r="AKO253" s="34"/>
      <c r="AKP253" s="34"/>
      <c r="AKQ253" s="34"/>
      <c r="AKR253" s="34"/>
      <c r="AKS253" s="34"/>
      <c r="AKT253" s="34"/>
      <c r="AKU253" s="34"/>
      <c r="AKV253" s="34"/>
      <c r="AKW253" s="34"/>
      <c r="AKX253" s="34"/>
      <c r="AKY253" s="34"/>
      <c r="AKZ253" s="34"/>
      <c r="ALA253" s="34"/>
      <c r="ALB253" s="34"/>
      <c r="ALC253" s="34"/>
      <c r="ALD253" s="34"/>
      <c r="ALE253" s="34"/>
      <c r="ALF253" s="34"/>
      <c r="ALG253" s="34"/>
      <c r="ALH253" s="34"/>
      <c r="ALI253" s="34"/>
      <c r="ALJ253" s="34"/>
      <c r="ALK253" s="34"/>
      <c r="ALL253" s="34"/>
      <c r="ALM253" s="34"/>
      <c r="ALN253" s="34"/>
      <c r="ALO253" s="34"/>
      <c r="ALP253" s="34"/>
      <c r="ALQ253" s="34"/>
      <c r="ALR253" s="34"/>
      <c r="ALS253" s="34"/>
      <c r="ALT253" s="34"/>
      <c r="ALU253" s="34"/>
      <c r="ALV253" s="34"/>
      <c r="ALW253" s="34"/>
      <c r="ALX253" s="34"/>
      <c r="ALY253" s="34"/>
      <c r="ALZ253" s="34"/>
      <c r="AMA253" s="34"/>
      <c r="AMB253" s="34"/>
      <c r="AMC253" s="34"/>
      <c r="AMD253" s="34"/>
      <c r="AME253" s="34"/>
      <c r="AMF253" s="34"/>
      <c r="AMG253" s="34"/>
      <c r="AMH253" s="34"/>
      <c r="AMI253" s="34"/>
      <c r="AMJ253" s="34"/>
      <c r="AMK253" s="34"/>
    </row>
    <row r="254" spans="1:1025" x14ac:dyDescent="0.25">
      <c r="A254" s="34"/>
      <c r="E254"/>
      <c r="F254" s="34"/>
      <c r="G254" s="69"/>
      <c r="H254" s="70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L254" s="34"/>
      <c r="BM254" s="34"/>
      <c r="BN254" s="34"/>
      <c r="BO254" s="34"/>
      <c r="BP254" s="34"/>
      <c r="BQ254" s="34"/>
      <c r="BR254" s="34"/>
      <c r="BS254" s="34"/>
      <c r="BT254" s="34"/>
      <c r="BU254" s="34"/>
      <c r="BV254" s="34"/>
      <c r="BW254" s="34"/>
      <c r="BX254" s="34"/>
      <c r="BY254" s="34"/>
      <c r="BZ254" s="34"/>
      <c r="CA254" s="34"/>
      <c r="CB254" s="34"/>
      <c r="CC254" s="34"/>
      <c r="CD254" s="34"/>
      <c r="CE254" s="34"/>
      <c r="CF254" s="34"/>
      <c r="CG254" s="34"/>
      <c r="CH254" s="34"/>
      <c r="CI254" s="34"/>
      <c r="CJ254" s="34"/>
      <c r="CK254" s="34"/>
      <c r="CL254" s="34"/>
      <c r="CM254" s="34"/>
      <c r="CN254" s="34"/>
      <c r="CO254" s="34"/>
      <c r="CP254" s="34"/>
      <c r="CQ254" s="34"/>
      <c r="CR254" s="34"/>
      <c r="CS254" s="34"/>
      <c r="CT254" s="34"/>
      <c r="CU254" s="34"/>
      <c r="CV254" s="34"/>
      <c r="CW254" s="34"/>
      <c r="CX254" s="34"/>
      <c r="CY254" s="34"/>
      <c r="CZ254" s="34"/>
      <c r="DA254" s="34"/>
      <c r="DB254" s="34"/>
      <c r="DC254" s="34"/>
      <c r="DD254" s="34"/>
      <c r="DE254" s="34"/>
      <c r="DF254" s="34"/>
      <c r="DG254" s="34"/>
      <c r="DH254" s="34"/>
      <c r="DI254" s="34"/>
      <c r="DJ254" s="34"/>
      <c r="DK254" s="34"/>
      <c r="DL254" s="34"/>
      <c r="DM254" s="34"/>
      <c r="DN254" s="34"/>
      <c r="DO254" s="34"/>
      <c r="DP254" s="34"/>
      <c r="DQ254" s="34"/>
      <c r="DR254" s="34"/>
      <c r="DS254" s="34"/>
      <c r="DT254" s="34"/>
      <c r="DU254" s="34"/>
      <c r="DV254" s="34"/>
      <c r="DW254" s="34"/>
      <c r="DX254" s="34"/>
      <c r="DY254" s="34"/>
      <c r="DZ254" s="34"/>
      <c r="EA254" s="34"/>
      <c r="EB254" s="34"/>
      <c r="EC254" s="34"/>
      <c r="ED254" s="34"/>
      <c r="EE254" s="34"/>
      <c r="EF254" s="34"/>
      <c r="EG254" s="34"/>
      <c r="EH254" s="34"/>
      <c r="EI254" s="34"/>
      <c r="EJ254" s="34"/>
      <c r="EK254" s="34"/>
      <c r="EL254" s="34"/>
      <c r="EM254" s="34"/>
      <c r="EN254" s="34"/>
      <c r="EO254" s="34"/>
      <c r="EP254" s="34"/>
      <c r="EQ254" s="34"/>
      <c r="ER254" s="34"/>
      <c r="ES254" s="34"/>
      <c r="ET254" s="34"/>
      <c r="EU254" s="34"/>
      <c r="EV254" s="34"/>
      <c r="EW254" s="34"/>
      <c r="EX254" s="34"/>
      <c r="EY254" s="34"/>
      <c r="EZ254" s="34"/>
      <c r="FA254" s="34"/>
      <c r="FB254" s="34"/>
      <c r="FC254" s="34"/>
      <c r="FD254" s="34"/>
      <c r="FE254" s="34"/>
      <c r="FF254" s="34"/>
      <c r="FG254" s="34"/>
      <c r="FH254" s="34"/>
      <c r="FI254" s="34"/>
      <c r="FJ254" s="34"/>
      <c r="FK254" s="34"/>
      <c r="FL254" s="34"/>
      <c r="FM254" s="34"/>
      <c r="FN254" s="34"/>
      <c r="FO254" s="34"/>
      <c r="FP254" s="34"/>
      <c r="FQ254" s="34"/>
      <c r="FR254" s="34"/>
      <c r="FS254" s="34"/>
      <c r="FT254" s="34"/>
      <c r="FU254" s="34"/>
      <c r="FV254" s="34"/>
      <c r="FW254" s="34"/>
      <c r="FX254" s="34"/>
      <c r="FY254" s="34"/>
      <c r="FZ254" s="34"/>
      <c r="GA254" s="34"/>
      <c r="GB254" s="34"/>
      <c r="GC254" s="34"/>
      <c r="GD254" s="34"/>
      <c r="GE254" s="34"/>
      <c r="GF254" s="34"/>
      <c r="GG254" s="34"/>
      <c r="GH254" s="34"/>
      <c r="GI254" s="34"/>
      <c r="GJ254" s="34"/>
      <c r="GK254" s="34"/>
      <c r="GL254" s="34"/>
      <c r="GM254" s="34"/>
      <c r="GN254" s="34"/>
      <c r="GO254" s="34"/>
      <c r="GP254" s="34"/>
      <c r="GQ254" s="34"/>
      <c r="GR254" s="34"/>
      <c r="GS254" s="34"/>
      <c r="GT254" s="34"/>
      <c r="GU254" s="34"/>
      <c r="GV254" s="34"/>
      <c r="GW254" s="34"/>
      <c r="GX254" s="34"/>
      <c r="GY254" s="34"/>
      <c r="GZ254" s="34"/>
      <c r="HA254" s="34"/>
      <c r="HB254" s="34"/>
      <c r="HC254" s="34"/>
      <c r="HD254" s="34"/>
      <c r="HE254" s="34"/>
      <c r="HF254" s="34"/>
      <c r="HG254" s="34"/>
      <c r="HH254" s="34"/>
      <c r="HI254" s="34"/>
      <c r="HJ254" s="34"/>
      <c r="HK254" s="34"/>
      <c r="HL254" s="34"/>
      <c r="HM254" s="34"/>
      <c r="HN254" s="34"/>
      <c r="HO254" s="34"/>
      <c r="HP254" s="34"/>
      <c r="HQ254" s="34"/>
      <c r="HR254" s="34"/>
      <c r="HS254" s="34"/>
      <c r="HT254" s="34"/>
      <c r="HU254" s="34"/>
      <c r="HV254" s="34"/>
      <c r="HW254" s="34"/>
      <c r="HX254" s="34"/>
      <c r="HY254" s="34"/>
      <c r="HZ254" s="34"/>
      <c r="IA254" s="34"/>
      <c r="IB254" s="34"/>
      <c r="IC254" s="34"/>
      <c r="ID254" s="34"/>
      <c r="IE254" s="34"/>
      <c r="IF254" s="34"/>
      <c r="IG254" s="34"/>
      <c r="IH254" s="34"/>
      <c r="II254" s="34"/>
      <c r="IJ254" s="34"/>
      <c r="IK254" s="34"/>
      <c r="IL254" s="34"/>
      <c r="IM254" s="34"/>
      <c r="IN254" s="34"/>
      <c r="IO254" s="34"/>
      <c r="IP254" s="34"/>
      <c r="IQ254" s="34"/>
      <c r="IR254" s="34"/>
      <c r="IS254" s="34"/>
      <c r="IT254" s="34"/>
      <c r="IU254" s="34"/>
      <c r="IV254" s="34"/>
      <c r="IW254" s="34"/>
      <c r="IX254" s="34"/>
      <c r="IY254" s="34"/>
      <c r="IZ254" s="34"/>
      <c r="JA254" s="34"/>
      <c r="JB254" s="34"/>
      <c r="JC254" s="34"/>
      <c r="JD254" s="34"/>
      <c r="JE254" s="34"/>
      <c r="JF254" s="34"/>
      <c r="JG254" s="34"/>
      <c r="JH254" s="34"/>
      <c r="JI254" s="34"/>
      <c r="JJ254" s="34"/>
      <c r="JK254" s="34"/>
      <c r="JL254" s="34"/>
      <c r="JM254" s="34"/>
      <c r="JN254" s="34"/>
      <c r="JO254" s="34"/>
      <c r="JP254" s="34"/>
      <c r="JQ254" s="34"/>
      <c r="JR254" s="34"/>
      <c r="JS254" s="34"/>
      <c r="JT254" s="34"/>
      <c r="JU254" s="34"/>
      <c r="JV254" s="34"/>
      <c r="JW254" s="34"/>
      <c r="JX254" s="34"/>
      <c r="JY254" s="34"/>
      <c r="JZ254" s="34"/>
      <c r="KA254" s="34"/>
      <c r="KB254" s="34"/>
      <c r="KC254" s="34"/>
      <c r="KD254" s="34"/>
      <c r="KE254" s="34"/>
      <c r="KF254" s="34"/>
      <c r="KG254" s="34"/>
      <c r="KH254" s="34"/>
      <c r="KI254" s="34"/>
      <c r="KJ254" s="34"/>
      <c r="KK254" s="34"/>
      <c r="KL254" s="34"/>
      <c r="KM254" s="34"/>
      <c r="KN254" s="34"/>
      <c r="KO254" s="34"/>
      <c r="KP254" s="34"/>
      <c r="KQ254" s="34"/>
      <c r="KR254" s="34"/>
      <c r="KS254" s="34"/>
      <c r="KT254" s="34"/>
      <c r="KU254" s="34"/>
      <c r="KV254" s="34"/>
      <c r="KW254" s="34"/>
      <c r="KX254" s="34"/>
      <c r="KY254" s="34"/>
      <c r="KZ254" s="34"/>
      <c r="LA254" s="34"/>
      <c r="LB254" s="34"/>
      <c r="LC254" s="34"/>
      <c r="LD254" s="34"/>
      <c r="LE254" s="34"/>
      <c r="LF254" s="34"/>
      <c r="LG254" s="34"/>
      <c r="LH254" s="34"/>
      <c r="LI254" s="34"/>
      <c r="LJ254" s="34"/>
      <c r="LK254" s="34"/>
      <c r="LL254" s="34"/>
      <c r="LM254" s="34"/>
      <c r="LN254" s="34"/>
      <c r="LO254" s="34"/>
      <c r="LP254" s="34"/>
      <c r="LQ254" s="34"/>
      <c r="LR254" s="34"/>
      <c r="LS254" s="34"/>
      <c r="LT254" s="34"/>
      <c r="LU254" s="34"/>
      <c r="LV254" s="34"/>
      <c r="LW254" s="34"/>
      <c r="LX254" s="34"/>
      <c r="LY254" s="34"/>
      <c r="LZ254" s="34"/>
      <c r="MA254" s="34"/>
      <c r="MB254" s="34"/>
      <c r="MC254" s="34"/>
      <c r="MD254" s="34"/>
      <c r="ME254" s="34"/>
      <c r="MF254" s="34"/>
      <c r="MG254" s="34"/>
      <c r="MH254" s="34"/>
      <c r="MI254" s="34"/>
      <c r="MJ254" s="34"/>
      <c r="MK254" s="34"/>
      <c r="ML254" s="34"/>
      <c r="MM254" s="34"/>
      <c r="MN254" s="34"/>
      <c r="MO254" s="34"/>
      <c r="MP254" s="34"/>
      <c r="MQ254" s="34"/>
      <c r="MR254" s="34"/>
      <c r="MS254" s="34"/>
      <c r="MT254" s="34"/>
      <c r="MU254" s="34"/>
      <c r="MV254" s="34"/>
      <c r="MW254" s="34"/>
      <c r="MX254" s="34"/>
      <c r="MY254" s="34"/>
      <c r="MZ254" s="34"/>
      <c r="NA254" s="34"/>
      <c r="NB254" s="34"/>
      <c r="NC254" s="34"/>
      <c r="ND254" s="34"/>
      <c r="NE254" s="34"/>
      <c r="NF254" s="34"/>
      <c r="NG254" s="34"/>
      <c r="NH254" s="34"/>
      <c r="NI254" s="34"/>
      <c r="NJ254" s="34"/>
      <c r="NK254" s="34"/>
      <c r="NL254" s="34"/>
      <c r="NM254" s="34"/>
      <c r="NN254" s="34"/>
      <c r="NO254" s="34"/>
      <c r="NP254" s="34"/>
      <c r="NQ254" s="34"/>
      <c r="NR254" s="34"/>
      <c r="NS254" s="34"/>
      <c r="NT254" s="34"/>
      <c r="NU254" s="34"/>
      <c r="NV254" s="34"/>
      <c r="NW254" s="34"/>
      <c r="NX254" s="34"/>
      <c r="NY254" s="34"/>
      <c r="NZ254" s="34"/>
      <c r="OA254" s="34"/>
      <c r="OB254" s="34"/>
      <c r="OC254" s="34"/>
      <c r="OD254" s="34"/>
      <c r="OE254" s="34"/>
      <c r="OF254" s="34"/>
      <c r="OG254" s="34"/>
      <c r="OH254" s="34"/>
      <c r="OI254" s="34"/>
      <c r="OJ254" s="34"/>
      <c r="OK254" s="34"/>
      <c r="OL254" s="34"/>
      <c r="OM254" s="34"/>
      <c r="ON254" s="34"/>
      <c r="OO254" s="34"/>
      <c r="OP254" s="34"/>
      <c r="OQ254" s="34"/>
      <c r="OR254" s="34"/>
      <c r="OS254" s="34"/>
      <c r="OT254" s="34"/>
      <c r="OU254" s="34"/>
      <c r="OV254" s="34"/>
      <c r="OW254" s="34"/>
      <c r="OX254" s="34"/>
      <c r="OY254" s="34"/>
      <c r="OZ254" s="34"/>
      <c r="PA254" s="34"/>
      <c r="PB254" s="34"/>
      <c r="PC254" s="34"/>
      <c r="PD254" s="34"/>
      <c r="PE254" s="34"/>
      <c r="PF254" s="34"/>
      <c r="PG254" s="34"/>
      <c r="PH254" s="34"/>
      <c r="PI254" s="34"/>
      <c r="PJ254" s="34"/>
      <c r="PK254" s="34"/>
      <c r="PL254" s="34"/>
      <c r="PM254" s="34"/>
      <c r="PN254" s="34"/>
      <c r="PO254" s="34"/>
      <c r="PP254" s="34"/>
      <c r="PQ254" s="34"/>
      <c r="PR254" s="34"/>
      <c r="PS254" s="34"/>
      <c r="PT254" s="34"/>
      <c r="PU254" s="34"/>
      <c r="PV254" s="34"/>
      <c r="PW254" s="34"/>
      <c r="PX254" s="34"/>
      <c r="PY254" s="34"/>
      <c r="PZ254" s="34"/>
      <c r="QA254" s="34"/>
      <c r="QB254" s="34"/>
      <c r="QC254" s="34"/>
      <c r="QD254" s="34"/>
      <c r="QE254" s="34"/>
      <c r="QF254" s="34"/>
      <c r="QG254" s="34"/>
      <c r="QH254" s="34"/>
      <c r="QI254" s="34"/>
      <c r="QJ254" s="34"/>
      <c r="QK254" s="34"/>
      <c r="QL254" s="34"/>
      <c r="QM254" s="34"/>
      <c r="QN254" s="34"/>
      <c r="QO254" s="34"/>
      <c r="QP254" s="34"/>
      <c r="QQ254" s="34"/>
      <c r="QR254" s="34"/>
      <c r="QS254" s="34"/>
      <c r="QT254" s="34"/>
      <c r="QU254" s="34"/>
      <c r="QV254" s="34"/>
      <c r="QW254" s="34"/>
      <c r="QX254" s="34"/>
      <c r="QY254" s="34"/>
      <c r="QZ254" s="34"/>
      <c r="RA254" s="34"/>
      <c r="RB254" s="34"/>
      <c r="RC254" s="34"/>
      <c r="RD254" s="34"/>
      <c r="RE254" s="34"/>
      <c r="RF254" s="34"/>
      <c r="RG254" s="34"/>
      <c r="RH254" s="34"/>
      <c r="RI254" s="34"/>
      <c r="RJ254" s="34"/>
      <c r="RK254" s="34"/>
      <c r="RL254" s="34"/>
      <c r="RM254" s="34"/>
      <c r="RN254" s="34"/>
      <c r="RO254" s="34"/>
      <c r="RP254" s="34"/>
      <c r="RQ254" s="34"/>
      <c r="RR254" s="34"/>
      <c r="RS254" s="34"/>
      <c r="RT254" s="34"/>
      <c r="RU254" s="34"/>
      <c r="RV254" s="34"/>
      <c r="RW254" s="34"/>
      <c r="RX254" s="34"/>
      <c r="RY254" s="34"/>
      <c r="RZ254" s="34"/>
      <c r="SA254" s="34"/>
      <c r="SB254" s="34"/>
      <c r="SC254" s="34"/>
      <c r="SD254" s="34"/>
      <c r="SE254" s="34"/>
      <c r="SF254" s="34"/>
      <c r="SG254" s="34"/>
      <c r="SH254" s="34"/>
      <c r="SI254" s="34"/>
      <c r="SJ254" s="34"/>
      <c r="SK254" s="34"/>
      <c r="SL254" s="34"/>
      <c r="SM254" s="34"/>
      <c r="SN254" s="34"/>
      <c r="SO254" s="34"/>
      <c r="SP254" s="34"/>
      <c r="SQ254" s="34"/>
      <c r="SR254" s="34"/>
      <c r="SS254" s="34"/>
      <c r="ST254" s="34"/>
      <c r="SU254" s="34"/>
      <c r="SV254" s="34"/>
      <c r="SW254" s="34"/>
      <c r="SX254" s="34"/>
      <c r="SY254" s="34"/>
      <c r="SZ254" s="34"/>
      <c r="TA254" s="34"/>
      <c r="TB254" s="34"/>
      <c r="TC254" s="34"/>
      <c r="TD254" s="34"/>
      <c r="TE254" s="34"/>
      <c r="TF254" s="34"/>
      <c r="TG254" s="34"/>
      <c r="TH254" s="34"/>
      <c r="TI254" s="34"/>
      <c r="TJ254" s="34"/>
      <c r="TK254" s="34"/>
      <c r="TL254" s="34"/>
      <c r="TM254" s="34"/>
      <c r="TN254" s="34"/>
      <c r="TO254" s="34"/>
      <c r="TP254" s="34"/>
      <c r="TQ254" s="34"/>
      <c r="TR254" s="34"/>
      <c r="TS254" s="34"/>
      <c r="TT254" s="34"/>
      <c r="TU254" s="34"/>
      <c r="TV254" s="34"/>
      <c r="TW254" s="34"/>
      <c r="TX254" s="34"/>
      <c r="TY254" s="34"/>
      <c r="TZ254" s="34"/>
      <c r="UA254" s="34"/>
      <c r="UB254" s="34"/>
      <c r="UC254" s="34"/>
      <c r="UD254" s="34"/>
      <c r="UE254" s="34"/>
      <c r="UF254" s="34"/>
      <c r="UG254" s="34"/>
      <c r="UH254" s="34"/>
      <c r="UI254" s="34"/>
      <c r="UJ254" s="34"/>
      <c r="UK254" s="34"/>
      <c r="UL254" s="34"/>
      <c r="UM254" s="34"/>
      <c r="UN254" s="34"/>
      <c r="UO254" s="34"/>
      <c r="UP254" s="34"/>
      <c r="UQ254" s="34"/>
      <c r="UR254" s="34"/>
      <c r="US254" s="34"/>
      <c r="UT254" s="34"/>
      <c r="UU254" s="34"/>
      <c r="UV254" s="34"/>
      <c r="UW254" s="34"/>
      <c r="UX254" s="34"/>
      <c r="UY254" s="34"/>
      <c r="UZ254" s="34"/>
      <c r="VA254" s="34"/>
      <c r="VB254" s="34"/>
      <c r="VC254" s="34"/>
      <c r="VD254" s="34"/>
      <c r="VE254" s="34"/>
      <c r="VF254" s="34"/>
      <c r="VG254" s="34"/>
      <c r="VH254" s="34"/>
      <c r="VI254" s="34"/>
      <c r="VJ254" s="34"/>
      <c r="VK254" s="34"/>
      <c r="VL254" s="34"/>
      <c r="VM254" s="34"/>
      <c r="VN254" s="34"/>
      <c r="VO254" s="34"/>
      <c r="VP254" s="34"/>
      <c r="VQ254" s="34"/>
      <c r="VR254" s="34"/>
      <c r="VS254" s="34"/>
      <c r="VT254" s="34"/>
      <c r="VU254" s="34"/>
      <c r="VV254" s="34"/>
      <c r="VW254" s="34"/>
      <c r="VX254" s="34"/>
      <c r="VY254" s="34"/>
      <c r="VZ254" s="34"/>
      <c r="WA254" s="34"/>
      <c r="WB254" s="34"/>
      <c r="WC254" s="34"/>
      <c r="WD254" s="34"/>
      <c r="WE254" s="34"/>
      <c r="WF254" s="34"/>
      <c r="WG254" s="34"/>
      <c r="WH254" s="34"/>
      <c r="WI254" s="34"/>
      <c r="WJ254" s="34"/>
      <c r="WK254" s="34"/>
      <c r="WL254" s="34"/>
      <c r="WM254" s="34"/>
      <c r="WN254" s="34"/>
      <c r="WO254" s="34"/>
      <c r="WP254" s="34"/>
      <c r="WQ254" s="34"/>
      <c r="WR254" s="34"/>
      <c r="WS254" s="34"/>
      <c r="WT254" s="34"/>
      <c r="WU254" s="34"/>
      <c r="WV254" s="34"/>
      <c r="WW254" s="34"/>
      <c r="WX254" s="34"/>
      <c r="WY254" s="34"/>
      <c r="WZ254" s="34"/>
      <c r="XA254" s="34"/>
      <c r="XB254" s="34"/>
      <c r="XC254" s="34"/>
      <c r="XD254" s="34"/>
      <c r="XE254" s="34"/>
      <c r="XF254" s="34"/>
      <c r="XG254" s="34"/>
      <c r="XH254" s="34"/>
      <c r="XI254" s="34"/>
      <c r="XJ254" s="34"/>
      <c r="XK254" s="34"/>
      <c r="XL254" s="34"/>
      <c r="XM254" s="34"/>
      <c r="XN254" s="34"/>
      <c r="XO254" s="34"/>
      <c r="XP254" s="34"/>
      <c r="XQ254" s="34"/>
      <c r="XR254" s="34"/>
      <c r="XS254" s="34"/>
      <c r="XT254" s="34"/>
      <c r="XU254" s="34"/>
      <c r="XV254" s="34"/>
      <c r="XW254" s="34"/>
      <c r="XX254" s="34"/>
      <c r="XY254" s="34"/>
      <c r="XZ254" s="34"/>
      <c r="YA254" s="34"/>
      <c r="YB254" s="34"/>
      <c r="YC254" s="34"/>
      <c r="YD254" s="34"/>
      <c r="YE254" s="34"/>
      <c r="YF254" s="34"/>
      <c r="YG254" s="34"/>
      <c r="YH254" s="34"/>
      <c r="YI254" s="34"/>
      <c r="YJ254" s="34"/>
      <c r="YK254" s="34"/>
      <c r="YL254" s="34"/>
      <c r="YM254" s="34"/>
      <c r="YN254" s="34"/>
      <c r="YO254" s="34"/>
      <c r="YP254" s="34"/>
      <c r="YQ254" s="34"/>
      <c r="YR254" s="34"/>
      <c r="YS254" s="34"/>
      <c r="YT254" s="34"/>
      <c r="YU254" s="34"/>
      <c r="YV254" s="34"/>
      <c r="YW254" s="34"/>
      <c r="YX254" s="34"/>
      <c r="YY254" s="34"/>
      <c r="YZ254" s="34"/>
      <c r="ZA254" s="34"/>
      <c r="ZB254" s="34"/>
      <c r="ZC254" s="34"/>
      <c r="ZD254" s="34"/>
      <c r="ZE254" s="34"/>
      <c r="ZF254" s="34"/>
      <c r="ZG254" s="34"/>
      <c r="ZH254" s="34"/>
      <c r="ZI254" s="34"/>
      <c r="ZJ254" s="34"/>
      <c r="ZK254" s="34"/>
      <c r="ZL254" s="34"/>
      <c r="ZM254" s="34"/>
      <c r="ZN254" s="34"/>
      <c r="ZO254" s="34"/>
      <c r="ZP254" s="34"/>
      <c r="ZQ254" s="34"/>
      <c r="ZR254" s="34"/>
      <c r="ZS254" s="34"/>
      <c r="ZT254" s="34"/>
      <c r="ZU254" s="34"/>
      <c r="ZV254" s="34"/>
      <c r="ZW254" s="34"/>
      <c r="ZX254" s="34"/>
      <c r="ZY254" s="34"/>
      <c r="ZZ254" s="34"/>
      <c r="AAA254" s="34"/>
      <c r="AAB254" s="34"/>
      <c r="AAC254" s="34"/>
      <c r="AAD254" s="34"/>
      <c r="AAE254" s="34"/>
      <c r="AAF254" s="34"/>
      <c r="AAG254" s="34"/>
      <c r="AAH254" s="34"/>
      <c r="AAI254" s="34"/>
      <c r="AAJ254" s="34"/>
      <c r="AAK254" s="34"/>
      <c r="AAL254" s="34"/>
      <c r="AAM254" s="34"/>
      <c r="AAN254" s="34"/>
      <c r="AAO254" s="34"/>
      <c r="AAP254" s="34"/>
      <c r="AAQ254" s="34"/>
      <c r="AAR254" s="34"/>
      <c r="AAS254" s="34"/>
      <c r="AAT254" s="34"/>
      <c r="AAU254" s="34"/>
      <c r="AAV254" s="34"/>
      <c r="AAW254" s="34"/>
      <c r="AAX254" s="34"/>
      <c r="AAY254" s="34"/>
      <c r="AAZ254" s="34"/>
      <c r="ABA254" s="34"/>
      <c r="ABB254" s="34"/>
      <c r="ABC254" s="34"/>
      <c r="ABD254" s="34"/>
      <c r="ABE254" s="34"/>
      <c r="ABF254" s="34"/>
      <c r="ABG254" s="34"/>
      <c r="ABH254" s="34"/>
      <c r="ABI254" s="34"/>
      <c r="ABJ254" s="34"/>
      <c r="ABK254" s="34"/>
      <c r="ABL254" s="34"/>
      <c r="ABM254" s="34"/>
      <c r="ABN254" s="34"/>
      <c r="ABO254" s="34"/>
      <c r="ABP254" s="34"/>
      <c r="ABQ254" s="34"/>
      <c r="ABR254" s="34"/>
      <c r="ABS254" s="34"/>
      <c r="ABT254" s="34"/>
      <c r="ABU254" s="34"/>
      <c r="ABV254" s="34"/>
      <c r="ABW254" s="34"/>
      <c r="ABX254" s="34"/>
      <c r="ABY254" s="34"/>
      <c r="ABZ254" s="34"/>
      <c r="ACA254" s="34"/>
      <c r="ACB254" s="34"/>
      <c r="ACC254" s="34"/>
      <c r="ACD254" s="34"/>
      <c r="ACE254" s="34"/>
      <c r="ACF254" s="34"/>
      <c r="ACG254" s="34"/>
      <c r="ACH254" s="34"/>
      <c r="ACI254" s="34"/>
      <c r="ACJ254" s="34"/>
      <c r="ACK254" s="34"/>
      <c r="ACL254" s="34"/>
      <c r="ACM254" s="34"/>
      <c r="ACN254" s="34"/>
      <c r="ACO254" s="34"/>
      <c r="ACP254" s="34"/>
      <c r="ACQ254" s="34"/>
      <c r="ACR254" s="34"/>
      <c r="ACS254" s="34"/>
      <c r="ACT254" s="34"/>
      <c r="ACU254" s="34"/>
      <c r="ACV254" s="34"/>
      <c r="ACW254" s="34"/>
      <c r="ACX254" s="34"/>
      <c r="ACY254" s="34"/>
      <c r="ACZ254" s="34"/>
      <c r="ADA254" s="34"/>
      <c r="ADB254" s="34"/>
      <c r="ADC254" s="34"/>
      <c r="ADD254" s="34"/>
      <c r="ADE254" s="34"/>
      <c r="ADF254" s="34"/>
      <c r="ADG254" s="34"/>
      <c r="ADH254" s="34"/>
      <c r="ADI254" s="34"/>
      <c r="ADJ254" s="34"/>
      <c r="ADK254" s="34"/>
      <c r="ADL254" s="34"/>
      <c r="ADM254" s="34"/>
      <c r="ADN254" s="34"/>
      <c r="ADO254" s="34"/>
      <c r="ADP254" s="34"/>
      <c r="ADQ254" s="34"/>
      <c r="ADR254" s="34"/>
      <c r="ADS254" s="34"/>
      <c r="ADT254" s="34"/>
      <c r="ADU254" s="34"/>
      <c r="ADV254" s="34"/>
      <c r="ADW254" s="34"/>
      <c r="ADX254" s="34"/>
      <c r="ADY254" s="34"/>
      <c r="ADZ254" s="34"/>
      <c r="AEA254" s="34"/>
      <c r="AEB254" s="34"/>
      <c r="AEC254" s="34"/>
      <c r="AED254" s="34"/>
      <c r="AEE254" s="34"/>
      <c r="AEF254" s="34"/>
      <c r="AEG254" s="34"/>
      <c r="AEH254" s="34"/>
      <c r="AEI254" s="34"/>
      <c r="AEJ254" s="34"/>
      <c r="AEK254" s="34"/>
      <c r="AEL254" s="34"/>
      <c r="AEM254" s="34"/>
      <c r="AEN254" s="34"/>
      <c r="AEO254" s="34"/>
      <c r="AEP254" s="34"/>
      <c r="AEQ254" s="34"/>
      <c r="AER254" s="34"/>
      <c r="AES254" s="34"/>
      <c r="AET254" s="34"/>
      <c r="AEU254" s="34"/>
      <c r="AEV254" s="34"/>
      <c r="AEW254" s="34"/>
      <c r="AEX254" s="34"/>
      <c r="AEY254" s="34"/>
      <c r="AEZ254" s="34"/>
      <c r="AFA254" s="34"/>
      <c r="AFB254" s="34"/>
      <c r="AFC254" s="34"/>
      <c r="AFD254" s="34"/>
      <c r="AFE254" s="34"/>
      <c r="AFF254" s="34"/>
      <c r="AFG254" s="34"/>
      <c r="AFH254" s="34"/>
      <c r="AFI254" s="34"/>
      <c r="AFJ254" s="34"/>
      <c r="AFK254" s="34"/>
      <c r="AFL254" s="34"/>
      <c r="AFM254" s="34"/>
      <c r="AFN254" s="34"/>
      <c r="AFO254" s="34"/>
      <c r="AFP254" s="34"/>
      <c r="AFQ254" s="34"/>
      <c r="AFR254" s="34"/>
      <c r="AFS254" s="34"/>
      <c r="AFT254" s="34"/>
      <c r="AFU254" s="34"/>
      <c r="AFV254" s="34"/>
      <c r="AFW254" s="34"/>
      <c r="AFX254" s="34"/>
      <c r="AFY254" s="34"/>
      <c r="AFZ254" s="34"/>
      <c r="AGA254" s="34"/>
      <c r="AGB254" s="34"/>
      <c r="AGC254" s="34"/>
      <c r="AGD254" s="34"/>
      <c r="AGE254" s="34"/>
      <c r="AGF254" s="34"/>
      <c r="AGG254" s="34"/>
      <c r="AGH254" s="34"/>
      <c r="AGI254" s="34"/>
      <c r="AGJ254" s="34"/>
      <c r="AGK254" s="34"/>
      <c r="AGL254" s="34"/>
      <c r="AGM254" s="34"/>
      <c r="AGN254" s="34"/>
      <c r="AGO254" s="34"/>
      <c r="AGP254" s="34"/>
      <c r="AGQ254" s="34"/>
      <c r="AGR254" s="34"/>
      <c r="AGS254" s="34"/>
      <c r="AGT254" s="34"/>
      <c r="AGU254" s="34"/>
      <c r="AGV254" s="34"/>
      <c r="AGW254" s="34"/>
      <c r="AGX254" s="34"/>
      <c r="AGY254" s="34"/>
      <c r="AGZ254" s="34"/>
      <c r="AHA254" s="34"/>
      <c r="AHB254" s="34"/>
      <c r="AHC254" s="34"/>
      <c r="AHD254" s="34"/>
      <c r="AHE254" s="34"/>
      <c r="AHF254" s="34"/>
      <c r="AHG254" s="34"/>
      <c r="AHH254" s="34"/>
      <c r="AHI254" s="34"/>
      <c r="AHJ254" s="34"/>
      <c r="AHK254" s="34"/>
      <c r="AHL254" s="34"/>
      <c r="AHM254" s="34"/>
      <c r="AHN254" s="34"/>
      <c r="AHO254" s="34"/>
      <c r="AHP254" s="34"/>
      <c r="AHQ254" s="34"/>
      <c r="AHR254" s="34"/>
      <c r="AHS254" s="34"/>
      <c r="AHT254" s="34"/>
      <c r="AHU254" s="34"/>
      <c r="AHV254" s="34"/>
      <c r="AHW254" s="34"/>
      <c r="AHX254" s="34"/>
      <c r="AHY254" s="34"/>
      <c r="AHZ254" s="34"/>
      <c r="AIA254" s="34"/>
      <c r="AIB254" s="34"/>
      <c r="AIC254" s="34"/>
      <c r="AID254" s="34"/>
      <c r="AIE254" s="34"/>
      <c r="AIF254" s="34"/>
      <c r="AIG254" s="34"/>
      <c r="AIH254" s="34"/>
      <c r="AII254" s="34"/>
      <c r="AIJ254" s="34"/>
      <c r="AIK254" s="34"/>
      <c r="AIL254" s="34"/>
      <c r="AIM254" s="34"/>
      <c r="AIN254" s="34"/>
      <c r="AIO254" s="34"/>
      <c r="AIP254" s="34"/>
      <c r="AIQ254" s="34"/>
      <c r="AIR254" s="34"/>
      <c r="AIS254" s="34"/>
      <c r="AIT254" s="34"/>
      <c r="AIU254" s="34"/>
      <c r="AIV254" s="34"/>
      <c r="AIW254" s="34"/>
      <c r="AIX254" s="34"/>
      <c r="AIY254" s="34"/>
      <c r="AIZ254" s="34"/>
      <c r="AJA254" s="34"/>
      <c r="AJB254" s="34"/>
      <c r="AJC254" s="34"/>
      <c r="AJD254" s="34"/>
      <c r="AJE254" s="34"/>
      <c r="AJF254" s="34"/>
      <c r="AJG254" s="34"/>
      <c r="AJH254" s="34"/>
      <c r="AJI254" s="34"/>
      <c r="AJJ254" s="34"/>
      <c r="AJK254" s="34"/>
      <c r="AJL254" s="34"/>
      <c r="AJM254" s="34"/>
      <c r="AJN254" s="34"/>
      <c r="AJO254" s="34"/>
      <c r="AJP254" s="34"/>
      <c r="AJQ254" s="34"/>
      <c r="AJR254" s="34"/>
      <c r="AJS254" s="34"/>
      <c r="AJT254" s="34"/>
      <c r="AJU254" s="34"/>
      <c r="AJV254" s="34"/>
      <c r="AJW254" s="34"/>
      <c r="AJX254" s="34"/>
      <c r="AJY254" s="34"/>
      <c r="AJZ254" s="34"/>
      <c r="AKA254" s="34"/>
      <c r="AKB254" s="34"/>
      <c r="AKC254" s="34"/>
      <c r="AKD254" s="34"/>
      <c r="AKE254" s="34"/>
      <c r="AKF254" s="34"/>
      <c r="AKG254" s="34"/>
      <c r="AKH254" s="34"/>
      <c r="AKI254" s="34"/>
      <c r="AKJ254" s="34"/>
      <c r="AKK254" s="34"/>
      <c r="AKL254" s="34"/>
      <c r="AKM254" s="34"/>
      <c r="AKN254" s="34"/>
      <c r="AKO254" s="34"/>
      <c r="AKP254" s="34"/>
      <c r="AKQ254" s="34"/>
      <c r="AKR254" s="34"/>
      <c r="AKS254" s="34"/>
      <c r="AKT254" s="34"/>
      <c r="AKU254" s="34"/>
      <c r="AKV254" s="34"/>
      <c r="AKW254" s="34"/>
      <c r="AKX254" s="34"/>
      <c r="AKY254" s="34"/>
      <c r="AKZ254" s="34"/>
      <c r="ALA254" s="34"/>
      <c r="ALB254" s="34"/>
      <c r="ALC254" s="34"/>
      <c r="ALD254" s="34"/>
      <c r="ALE254" s="34"/>
      <c r="ALF254" s="34"/>
      <c r="ALG254" s="34"/>
      <c r="ALH254" s="34"/>
      <c r="ALI254" s="34"/>
      <c r="ALJ254" s="34"/>
      <c r="ALK254" s="34"/>
      <c r="ALL254" s="34"/>
      <c r="ALM254" s="34"/>
      <c r="ALN254" s="34"/>
      <c r="ALO254" s="34"/>
      <c r="ALP254" s="34"/>
      <c r="ALQ254" s="34"/>
      <c r="ALR254" s="34"/>
      <c r="ALS254" s="34"/>
      <c r="ALT254" s="34"/>
      <c r="ALU254" s="34"/>
      <c r="ALV254" s="34"/>
      <c r="ALW254" s="34"/>
      <c r="ALX254" s="34"/>
      <c r="ALY254" s="34"/>
      <c r="ALZ254" s="34"/>
      <c r="AMA254" s="34"/>
      <c r="AMB254" s="34"/>
      <c r="AMC254" s="34"/>
      <c r="AMD254" s="34"/>
      <c r="AME254" s="34"/>
      <c r="AMF254" s="34"/>
      <c r="AMG254" s="34"/>
      <c r="AMH254" s="34"/>
      <c r="AMI254" s="34"/>
      <c r="AMJ254" s="34"/>
      <c r="AMK254" s="34"/>
    </row>
    <row r="255" spans="1:1025" x14ac:dyDescent="0.25">
      <c r="A255" s="34"/>
      <c r="D255" s="1">
        <f>SUM(D249:D253)</f>
        <v>237644.65199999997</v>
      </c>
      <c r="F255" s="34"/>
      <c r="G255" s="69"/>
      <c r="H255" s="70">
        <f>SUM(H249:H254)</f>
        <v>257832.76400000002</v>
      </c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4"/>
      <c r="BM255" s="34"/>
      <c r="BN255" s="34"/>
      <c r="BO255" s="34"/>
      <c r="BP255" s="34"/>
      <c r="BQ255" s="34"/>
      <c r="BR255" s="34"/>
      <c r="BS255" s="34"/>
      <c r="BT255" s="34"/>
      <c r="BU255" s="34"/>
      <c r="BV255" s="34"/>
      <c r="BW255" s="34"/>
      <c r="BX255" s="34"/>
      <c r="BY255" s="34"/>
      <c r="BZ255" s="34"/>
      <c r="CA255" s="34"/>
      <c r="CB255" s="34"/>
      <c r="CC255" s="34"/>
      <c r="CD255" s="34"/>
      <c r="CE255" s="34"/>
      <c r="CF255" s="34"/>
      <c r="CG255" s="34"/>
      <c r="CH255" s="34"/>
      <c r="CI255" s="34"/>
      <c r="CJ255" s="34"/>
      <c r="CK255" s="34"/>
      <c r="CL255" s="34"/>
      <c r="CM255" s="34"/>
      <c r="CN255" s="34"/>
      <c r="CO255" s="34"/>
      <c r="CP255" s="34"/>
      <c r="CQ255" s="34"/>
      <c r="CR255" s="34"/>
      <c r="CS255" s="34"/>
      <c r="CT255" s="34"/>
      <c r="CU255" s="34"/>
      <c r="CV255" s="34"/>
      <c r="CW255" s="34"/>
      <c r="CX255" s="34"/>
      <c r="CY255" s="34"/>
      <c r="CZ255" s="34"/>
      <c r="DA255" s="34"/>
      <c r="DB255" s="34"/>
      <c r="DC255" s="34"/>
      <c r="DD255" s="34"/>
      <c r="DE255" s="34"/>
      <c r="DF255" s="34"/>
      <c r="DG255" s="34"/>
      <c r="DH255" s="34"/>
      <c r="DI255" s="34"/>
      <c r="DJ255" s="34"/>
      <c r="DK255" s="34"/>
      <c r="DL255" s="34"/>
      <c r="DM255" s="34"/>
      <c r="DN255" s="34"/>
      <c r="DO255" s="34"/>
      <c r="DP255" s="34"/>
      <c r="DQ255" s="34"/>
      <c r="DR255" s="34"/>
      <c r="DS255" s="34"/>
      <c r="DT255" s="34"/>
      <c r="DU255" s="34"/>
      <c r="DV255" s="34"/>
      <c r="DW255" s="34"/>
      <c r="DX255" s="34"/>
      <c r="DY255" s="34"/>
      <c r="DZ255" s="34"/>
      <c r="EA255" s="34"/>
      <c r="EB255" s="34"/>
      <c r="EC255" s="34"/>
      <c r="ED255" s="34"/>
      <c r="EE255" s="34"/>
      <c r="EF255" s="34"/>
      <c r="EG255" s="34"/>
      <c r="EH255" s="34"/>
      <c r="EI255" s="34"/>
      <c r="EJ255" s="34"/>
      <c r="EK255" s="34"/>
      <c r="EL255" s="34"/>
      <c r="EM255" s="34"/>
      <c r="EN255" s="34"/>
      <c r="EO255" s="34"/>
      <c r="EP255" s="34"/>
      <c r="EQ255" s="34"/>
      <c r="ER255" s="34"/>
      <c r="ES255" s="34"/>
      <c r="ET255" s="34"/>
      <c r="EU255" s="34"/>
      <c r="EV255" s="34"/>
      <c r="EW255" s="34"/>
      <c r="EX255" s="34"/>
      <c r="EY255" s="34"/>
      <c r="EZ255" s="34"/>
      <c r="FA255" s="34"/>
      <c r="FB255" s="34"/>
      <c r="FC255" s="34"/>
      <c r="FD255" s="34"/>
      <c r="FE255" s="34"/>
      <c r="FF255" s="34"/>
      <c r="FG255" s="34"/>
      <c r="FH255" s="34"/>
      <c r="FI255" s="34"/>
      <c r="FJ255" s="34"/>
      <c r="FK255" s="34"/>
      <c r="FL255" s="34"/>
      <c r="FM255" s="34"/>
      <c r="FN255" s="34"/>
      <c r="FO255" s="34"/>
      <c r="FP255" s="34"/>
      <c r="FQ255" s="34"/>
      <c r="FR255" s="34"/>
      <c r="FS255" s="34"/>
      <c r="FT255" s="34"/>
      <c r="FU255" s="34"/>
      <c r="FV255" s="34"/>
      <c r="FW255" s="34"/>
      <c r="FX255" s="34"/>
      <c r="FY255" s="34"/>
      <c r="FZ255" s="34"/>
      <c r="GA255" s="34"/>
      <c r="GB255" s="34"/>
      <c r="GC255" s="34"/>
      <c r="GD255" s="34"/>
      <c r="GE255" s="34"/>
      <c r="GF255" s="34"/>
      <c r="GG255" s="34"/>
      <c r="GH255" s="34"/>
      <c r="GI255" s="34"/>
      <c r="GJ255" s="34"/>
      <c r="GK255" s="34"/>
      <c r="GL255" s="34"/>
      <c r="GM255" s="34"/>
      <c r="GN255" s="34"/>
      <c r="GO255" s="34"/>
      <c r="GP255" s="34"/>
      <c r="GQ255" s="34"/>
      <c r="GR255" s="34"/>
      <c r="GS255" s="34"/>
      <c r="GT255" s="34"/>
      <c r="GU255" s="34"/>
      <c r="GV255" s="34"/>
      <c r="GW255" s="34"/>
      <c r="GX255" s="34"/>
      <c r="GY255" s="34"/>
      <c r="GZ255" s="34"/>
      <c r="HA255" s="34"/>
      <c r="HB255" s="34"/>
      <c r="HC255" s="34"/>
      <c r="HD255" s="34"/>
      <c r="HE255" s="34"/>
      <c r="HF255" s="34"/>
      <c r="HG255" s="34"/>
      <c r="HH255" s="34"/>
      <c r="HI255" s="34"/>
      <c r="HJ255" s="34"/>
      <c r="HK255" s="34"/>
      <c r="HL255" s="34"/>
      <c r="HM255" s="34"/>
      <c r="HN255" s="34"/>
      <c r="HO255" s="34"/>
      <c r="HP255" s="34"/>
      <c r="HQ255" s="34"/>
      <c r="HR255" s="34"/>
      <c r="HS255" s="34"/>
      <c r="HT255" s="34"/>
      <c r="HU255" s="34"/>
      <c r="HV255" s="34"/>
      <c r="HW255" s="34"/>
      <c r="HX255" s="34"/>
      <c r="HY255" s="34"/>
      <c r="HZ255" s="34"/>
      <c r="IA255" s="34"/>
      <c r="IB255" s="34"/>
      <c r="IC255" s="34"/>
      <c r="ID255" s="34"/>
      <c r="IE255" s="34"/>
      <c r="IF255" s="34"/>
      <c r="IG255" s="34"/>
      <c r="IH255" s="34"/>
      <c r="II255" s="34"/>
      <c r="IJ255" s="34"/>
      <c r="IK255" s="34"/>
      <c r="IL255" s="34"/>
      <c r="IM255" s="34"/>
      <c r="IN255" s="34"/>
      <c r="IO255" s="34"/>
      <c r="IP255" s="34"/>
      <c r="IQ255" s="34"/>
      <c r="IR255" s="34"/>
      <c r="IS255" s="34"/>
      <c r="IT255" s="34"/>
      <c r="IU255" s="34"/>
      <c r="IV255" s="34"/>
      <c r="IW255" s="34"/>
      <c r="IX255" s="34"/>
      <c r="IY255" s="34"/>
      <c r="IZ255" s="34"/>
      <c r="JA255" s="34"/>
      <c r="JB255" s="34"/>
      <c r="JC255" s="34"/>
      <c r="JD255" s="34"/>
      <c r="JE255" s="34"/>
      <c r="JF255" s="34"/>
      <c r="JG255" s="34"/>
      <c r="JH255" s="34"/>
      <c r="JI255" s="34"/>
      <c r="JJ255" s="34"/>
      <c r="JK255" s="34"/>
      <c r="JL255" s="34"/>
      <c r="JM255" s="34"/>
      <c r="JN255" s="34"/>
      <c r="JO255" s="34"/>
      <c r="JP255" s="34"/>
      <c r="JQ255" s="34"/>
      <c r="JR255" s="34"/>
      <c r="JS255" s="34"/>
      <c r="JT255" s="34"/>
      <c r="JU255" s="34"/>
      <c r="JV255" s="34"/>
      <c r="JW255" s="34"/>
      <c r="JX255" s="34"/>
      <c r="JY255" s="34"/>
      <c r="JZ255" s="34"/>
      <c r="KA255" s="34"/>
      <c r="KB255" s="34"/>
      <c r="KC255" s="34"/>
      <c r="KD255" s="34"/>
      <c r="KE255" s="34"/>
      <c r="KF255" s="34"/>
      <c r="KG255" s="34"/>
      <c r="KH255" s="34"/>
      <c r="KI255" s="34"/>
      <c r="KJ255" s="34"/>
      <c r="KK255" s="34"/>
      <c r="KL255" s="34"/>
      <c r="KM255" s="34"/>
      <c r="KN255" s="34"/>
      <c r="KO255" s="34"/>
      <c r="KP255" s="34"/>
      <c r="KQ255" s="34"/>
      <c r="KR255" s="34"/>
      <c r="KS255" s="34"/>
      <c r="KT255" s="34"/>
      <c r="KU255" s="34"/>
      <c r="KV255" s="34"/>
      <c r="KW255" s="34"/>
      <c r="KX255" s="34"/>
      <c r="KY255" s="34"/>
      <c r="KZ255" s="34"/>
      <c r="LA255" s="34"/>
      <c r="LB255" s="34"/>
      <c r="LC255" s="34"/>
      <c r="LD255" s="34"/>
      <c r="LE255" s="34"/>
      <c r="LF255" s="34"/>
      <c r="LG255" s="34"/>
      <c r="LH255" s="34"/>
      <c r="LI255" s="34"/>
      <c r="LJ255" s="34"/>
      <c r="LK255" s="34"/>
      <c r="LL255" s="34"/>
      <c r="LM255" s="34"/>
      <c r="LN255" s="34"/>
      <c r="LO255" s="34"/>
      <c r="LP255" s="34"/>
      <c r="LQ255" s="34"/>
      <c r="LR255" s="34"/>
      <c r="LS255" s="34"/>
      <c r="LT255" s="34"/>
      <c r="LU255" s="34"/>
      <c r="LV255" s="34"/>
      <c r="LW255" s="34"/>
      <c r="LX255" s="34"/>
      <c r="LY255" s="34"/>
      <c r="LZ255" s="34"/>
      <c r="MA255" s="34"/>
      <c r="MB255" s="34"/>
      <c r="MC255" s="34"/>
      <c r="MD255" s="34"/>
      <c r="ME255" s="34"/>
      <c r="MF255" s="34"/>
      <c r="MG255" s="34"/>
      <c r="MH255" s="34"/>
      <c r="MI255" s="34"/>
      <c r="MJ255" s="34"/>
      <c r="MK255" s="34"/>
      <c r="ML255" s="34"/>
      <c r="MM255" s="34"/>
      <c r="MN255" s="34"/>
      <c r="MO255" s="34"/>
      <c r="MP255" s="34"/>
      <c r="MQ255" s="34"/>
      <c r="MR255" s="34"/>
      <c r="MS255" s="34"/>
      <c r="MT255" s="34"/>
      <c r="MU255" s="34"/>
      <c r="MV255" s="34"/>
      <c r="MW255" s="34"/>
      <c r="MX255" s="34"/>
      <c r="MY255" s="34"/>
      <c r="MZ255" s="34"/>
      <c r="NA255" s="34"/>
      <c r="NB255" s="34"/>
      <c r="NC255" s="34"/>
      <c r="ND255" s="34"/>
      <c r="NE255" s="34"/>
      <c r="NF255" s="34"/>
      <c r="NG255" s="34"/>
      <c r="NH255" s="34"/>
      <c r="NI255" s="34"/>
      <c r="NJ255" s="34"/>
      <c r="NK255" s="34"/>
      <c r="NL255" s="34"/>
      <c r="NM255" s="34"/>
      <c r="NN255" s="34"/>
      <c r="NO255" s="34"/>
      <c r="NP255" s="34"/>
      <c r="NQ255" s="34"/>
      <c r="NR255" s="34"/>
      <c r="NS255" s="34"/>
      <c r="NT255" s="34"/>
      <c r="NU255" s="34"/>
      <c r="NV255" s="34"/>
      <c r="NW255" s="34"/>
      <c r="NX255" s="34"/>
      <c r="NY255" s="34"/>
      <c r="NZ255" s="34"/>
      <c r="OA255" s="34"/>
      <c r="OB255" s="34"/>
      <c r="OC255" s="34"/>
      <c r="OD255" s="34"/>
      <c r="OE255" s="34"/>
      <c r="OF255" s="34"/>
      <c r="OG255" s="34"/>
      <c r="OH255" s="34"/>
      <c r="OI255" s="34"/>
      <c r="OJ255" s="34"/>
      <c r="OK255" s="34"/>
      <c r="OL255" s="34"/>
      <c r="OM255" s="34"/>
      <c r="ON255" s="34"/>
      <c r="OO255" s="34"/>
      <c r="OP255" s="34"/>
      <c r="OQ255" s="34"/>
      <c r="OR255" s="34"/>
      <c r="OS255" s="34"/>
      <c r="OT255" s="34"/>
      <c r="OU255" s="34"/>
      <c r="OV255" s="34"/>
      <c r="OW255" s="34"/>
      <c r="OX255" s="34"/>
      <c r="OY255" s="34"/>
      <c r="OZ255" s="34"/>
      <c r="PA255" s="34"/>
      <c r="PB255" s="34"/>
      <c r="PC255" s="34"/>
      <c r="PD255" s="34"/>
      <c r="PE255" s="34"/>
      <c r="PF255" s="34"/>
      <c r="PG255" s="34"/>
      <c r="PH255" s="34"/>
      <c r="PI255" s="34"/>
      <c r="PJ255" s="34"/>
      <c r="PK255" s="34"/>
      <c r="PL255" s="34"/>
      <c r="PM255" s="34"/>
      <c r="PN255" s="34"/>
      <c r="PO255" s="34"/>
      <c r="PP255" s="34"/>
      <c r="PQ255" s="34"/>
      <c r="PR255" s="34"/>
      <c r="PS255" s="34"/>
      <c r="PT255" s="34"/>
      <c r="PU255" s="34"/>
      <c r="PV255" s="34"/>
      <c r="PW255" s="34"/>
      <c r="PX255" s="34"/>
      <c r="PY255" s="34"/>
      <c r="PZ255" s="34"/>
      <c r="QA255" s="34"/>
      <c r="QB255" s="34"/>
      <c r="QC255" s="34"/>
      <c r="QD255" s="34"/>
      <c r="QE255" s="34"/>
      <c r="QF255" s="34"/>
      <c r="QG255" s="34"/>
      <c r="QH255" s="34"/>
      <c r="QI255" s="34"/>
      <c r="QJ255" s="34"/>
      <c r="QK255" s="34"/>
      <c r="QL255" s="34"/>
      <c r="QM255" s="34"/>
      <c r="QN255" s="34"/>
      <c r="QO255" s="34"/>
      <c r="QP255" s="34"/>
      <c r="QQ255" s="34"/>
      <c r="QR255" s="34"/>
      <c r="QS255" s="34"/>
      <c r="QT255" s="34"/>
      <c r="QU255" s="34"/>
      <c r="QV255" s="34"/>
      <c r="QW255" s="34"/>
      <c r="QX255" s="34"/>
      <c r="QY255" s="34"/>
      <c r="QZ255" s="34"/>
      <c r="RA255" s="34"/>
      <c r="RB255" s="34"/>
      <c r="RC255" s="34"/>
      <c r="RD255" s="34"/>
      <c r="RE255" s="34"/>
      <c r="RF255" s="34"/>
      <c r="RG255" s="34"/>
      <c r="RH255" s="34"/>
      <c r="RI255" s="34"/>
      <c r="RJ255" s="34"/>
      <c r="RK255" s="34"/>
      <c r="RL255" s="34"/>
      <c r="RM255" s="34"/>
      <c r="RN255" s="34"/>
      <c r="RO255" s="34"/>
      <c r="RP255" s="34"/>
      <c r="RQ255" s="34"/>
      <c r="RR255" s="34"/>
      <c r="RS255" s="34"/>
      <c r="RT255" s="34"/>
      <c r="RU255" s="34"/>
      <c r="RV255" s="34"/>
      <c r="RW255" s="34"/>
      <c r="RX255" s="34"/>
      <c r="RY255" s="34"/>
      <c r="RZ255" s="34"/>
      <c r="SA255" s="34"/>
      <c r="SB255" s="34"/>
      <c r="SC255" s="34"/>
      <c r="SD255" s="34"/>
      <c r="SE255" s="34"/>
      <c r="SF255" s="34"/>
      <c r="SG255" s="34"/>
      <c r="SH255" s="34"/>
      <c r="SI255" s="34"/>
      <c r="SJ255" s="34"/>
      <c r="SK255" s="34"/>
      <c r="SL255" s="34"/>
      <c r="SM255" s="34"/>
      <c r="SN255" s="34"/>
      <c r="SO255" s="34"/>
      <c r="SP255" s="34"/>
      <c r="SQ255" s="34"/>
      <c r="SR255" s="34"/>
      <c r="SS255" s="34"/>
      <c r="ST255" s="34"/>
      <c r="SU255" s="34"/>
      <c r="SV255" s="34"/>
      <c r="SW255" s="34"/>
      <c r="SX255" s="34"/>
      <c r="SY255" s="34"/>
      <c r="SZ255" s="34"/>
      <c r="TA255" s="34"/>
      <c r="TB255" s="34"/>
      <c r="TC255" s="34"/>
      <c r="TD255" s="34"/>
      <c r="TE255" s="34"/>
      <c r="TF255" s="34"/>
      <c r="TG255" s="34"/>
      <c r="TH255" s="34"/>
      <c r="TI255" s="34"/>
      <c r="TJ255" s="34"/>
      <c r="TK255" s="34"/>
      <c r="TL255" s="34"/>
      <c r="TM255" s="34"/>
      <c r="TN255" s="34"/>
      <c r="TO255" s="34"/>
      <c r="TP255" s="34"/>
      <c r="TQ255" s="34"/>
      <c r="TR255" s="34"/>
      <c r="TS255" s="34"/>
      <c r="TT255" s="34"/>
      <c r="TU255" s="34"/>
      <c r="TV255" s="34"/>
      <c r="TW255" s="34"/>
      <c r="TX255" s="34"/>
      <c r="TY255" s="34"/>
      <c r="TZ255" s="34"/>
      <c r="UA255" s="34"/>
      <c r="UB255" s="34"/>
      <c r="UC255" s="34"/>
      <c r="UD255" s="34"/>
      <c r="UE255" s="34"/>
      <c r="UF255" s="34"/>
      <c r="UG255" s="34"/>
      <c r="UH255" s="34"/>
      <c r="UI255" s="34"/>
      <c r="UJ255" s="34"/>
      <c r="UK255" s="34"/>
      <c r="UL255" s="34"/>
      <c r="UM255" s="34"/>
      <c r="UN255" s="34"/>
      <c r="UO255" s="34"/>
      <c r="UP255" s="34"/>
      <c r="UQ255" s="34"/>
      <c r="UR255" s="34"/>
      <c r="US255" s="34"/>
      <c r="UT255" s="34"/>
      <c r="UU255" s="34"/>
      <c r="UV255" s="34"/>
      <c r="UW255" s="34"/>
      <c r="UX255" s="34"/>
      <c r="UY255" s="34"/>
      <c r="UZ255" s="34"/>
      <c r="VA255" s="34"/>
      <c r="VB255" s="34"/>
      <c r="VC255" s="34"/>
      <c r="VD255" s="34"/>
      <c r="VE255" s="34"/>
      <c r="VF255" s="34"/>
      <c r="VG255" s="34"/>
      <c r="VH255" s="34"/>
      <c r="VI255" s="34"/>
      <c r="VJ255" s="34"/>
      <c r="VK255" s="34"/>
      <c r="VL255" s="34"/>
      <c r="VM255" s="34"/>
      <c r="VN255" s="34"/>
      <c r="VO255" s="34"/>
      <c r="VP255" s="34"/>
      <c r="VQ255" s="34"/>
      <c r="VR255" s="34"/>
      <c r="VS255" s="34"/>
      <c r="VT255" s="34"/>
      <c r="VU255" s="34"/>
      <c r="VV255" s="34"/>
      <c r="VW255" s="34"/>
      <c r="VX255" s="34"/>
      <c r="VY255" s="34"/>
      <c r="VZ255" s="34"/>
      <c r="WA255" s="34"/>
      <c r="WB255" s="34"/>
      <c r="WC255" s="34"/>
      <c r="WD255" s="34"/>
      <c r="WE255" s="34"/>
      <c r="WF255" s="34"/>
      <c r="WG255" s="34"/>
      <c r="WH255" s="34"/>
      <c r="WI255" s="34"/>
      <c r="WJ255" s="34"/>
      <c r="WK255" s="34"/>
      <c r="WL255" s="34"/>
      <c r="WM255" s="34"/>
      <c r="WN255" s="34"/>
      <c r="WO255" s="34"/>
      <c r="WP255" s="34"/>
      <c r="WQ255" s="34"/>
      <c r="WR255" s="34"/>
      <c r="WS255" s="34"/>
      <c r="WT255" s="34"/>
      <c r="WU255" s="34"/>
      <c r="WV255" s="34"/>
      <c r="WW255" s="34"/>
      <c r="WX255" s="34"/>
      <c r="WY255" s="34"/>
      <c r="WZ255" s="34"/>
      <c r="XA255" s="34"/>
      <c r="XB255" s="34"/>
      <c r="XC255" s="34"/>
      <c r="XD255" s="34"/>
      <c r="XE255" s="34"/>
      <c r="XF255" s="34"/>
      <c r="XG255" s="34"/>
      <c r="XH255" s="34"/>
      <c r="XI255" s="34"/>
      <c r="XJ255" s="34"/>
      <c r="XK255" s="34"/>
      <c r="XL255" s="34"/>
      <c r="XM255" s="34"/>
      <c r="XN255" s="34"/>
      <c r="XO255" s="34"/>
      <c r="XP255" s="34"/>
      <c r="XQ255" s="34"/>
      <c r="XR255" s="34"/>
      <c r="XS255" s="34"/>
      <c r="XT255" s="34"/>
      <c r="XU255" s="34"/>
      <c r="XV255" s="34"/>
      <c r="XW255" s="34"/>
      <c r="XX255" s="34"/>
      <c r="XY255" s="34"/>
      <c r="XZ255" s="34"/>
      <c r="YA255" s="34"/>
      <c r="YB255" s="34"/>
      <c r="YC255" s="34"/>
      <c r="YD255" s="34"/>
      <c r="YE255" s="34"/>
      <c r="YF255" s="34"/>
      <c r="YG255" s="34"/>
      <c r="YH255" s="34"/>
      <c r="YI255" s="34"/>
      <c r="YJ255" s="34"/>
      <c r="YK255" s="34"/>
      <c r="YL255" s="34"/>
      <c r="YM255" s="34"/>
      <c r="YN255" s="34"/>
      <c r="YO255" s="34"/>
      <c r="YP255" s="34"/>
      <c r="YQ255" s="34"/>
      <c r="YR255" s="34"/>
      <c r="YS255" s="34"/>
      <c r="YT255" s="34"/>
      <c r="YU255" s="34"/>
      <c r="YV255" s="34"/>
      <c r="YW255" s="34"/>
      <c r="YX255" s="34"/>
      <c r="YY255" s="34"/>
      <c r="YZ255" s="34"/>
      <c r="ZA255" s="34"/>
      <c r="ZB255" s="34"/>
      <c r="ZC255" s="34"/>
      <c r="ZD255" s="34"/>
      <c r="ZE255" s="34"/>
      <c r="ZF255" s="34"/>
      <c r="ZG255" s="34"/>
      <c r="ZH255" s="34"/>
      <c r="ZI255" s="34"/>
      <c r="ZJ255" s="34"/>
      <c r="ZK255" s="34"/>
      <c r="ZL255" s="34"/>
      <c r="ZM255" s="34"/>
      <c r="ZN255" s="34"/>
      <c r="ZO255" s="34"/>
      <c r="ZP255" s="34"/>
      <c r="ZQ255" s="34"/>
      <c r="ZR255" s="34"/>
      <c r="ZS255" s="34"/>
      <c r="ZT255" s="34"/>
      <c r="ZU255" s="34"/>
      <c r="ZV255" s="34"/>
      <c r="ZW255" s="34"/>
      <c r="ZX255" s="34"/>
      <c r="ZY255" s="34"/>
      <c r="ZZ255" s="34"/>
      <c r="AAA255" s="34"/>
      <c r="AAB255" s="34"/>
      <c r="AAC255" s="34"/>
      <c r="AAD255" s="34"/>
      <c r="AAE255" s="34"/>
      <c r="AAF255" s="34"/>
      <c r="AAG255" s="34"/>
      <c r="AAH255" s="34"/>
      <c r="AAI255" s="34"/>
      <c r="AAJ255" s="34"/>
      <c r="AAK255" s="34"/>
      <c r="AAL255" s="34"/>
      <c r="AAM255" s="34"/>
      <c r="AAN255" s="34"/>
      <c r="AAO255" s="34"/>
      <c r="AAP255" s="34"/>
      <c r="AAQ255" s="34"/>
      <c r="AAR255" s="34"/>
      <c r="AAS255" s="34"/>
      <c r="AAT255" s="34"/>
      <c r="AAU255" s="34"/>
      <c r="AAV255" s="34"/>
      <c r="AAW255" s="34"/>
      <c r="AAX255" s="34"/>
      <c r="AAY255" s="34"/>
      <c r="AAZ255" s="34"/>
      <c r="ABA255" s="34"/>
      <c r="ABB255" s="34"/>
      <c r="ABC255" s="34"/>
      <c r="ABD255" s="34"/>
      <c r="ABE255" s="34"/>
      <c r="ABF255" s="34"/>
      <c r="ABG255" s="34"/>
      <c r="ABH255" s="34"/>
      <c r="ABI255" s="34"/>
      <c r="ABJ255" s="34"/>
      <c r="ABK255" s="34"/>
      <c r="ABL255" s="34"/>
      <c r="ABM255" s="34"/>
      <c r="ABN255" s="34"/>
      <c r="ABO255" s="34"/>
      <c r="ABP255" s="34"/>
      <c r="ABQ255" s="34"/>
      <c r="ABR255" s="34"/>
      <c r="ABS255" s="34"/>
      <c r="ABT255" s="34"/>
      <c r="ABU255" s="34"/>
      <c r="ABV255" s="34"/>
      <c r="ABW255" s="34"/>
      <c r="ABX255" s="34"/>
      <c r="ABY255" s="34"/>
      <c r="ABZ255" s="34"/>
      <c r="ACA255" s="34"/>
      <c r="ACB255" s="34"/>
      <c r="ACC255" s="34"/>
      <c r="ACD255" s="34"/>
      <c r="ACE255" s="34"/>
      <c r="ACF255" s="34"/>
      <c r="ACG255" s="34"/>
      <c r="ACH255" s="34"/>
      <c r="ACI255" s="34"/>
      <c r="ACJ255" s="34"/>
      <c r="ACK255" s="34"/>
      <c r="ACL255" s="34"/>
      <c r="ACM255" s="34"/>
      <c r="ACN255" s="34"/>
      <c r="ACO255" s="34"/>
      <c r="ACP255" s="34"/>
      <c r="ACQ255" s="34"/>
      <c r="ACR255" s="34"/>
      <c r="ACS255" s="34"/>
      <c r="ACT255" s="34"/>
      <c r="ACU255" s="34"/>
      <c r="ACV255" s="34"/>
      <c r="ACW255" s="34"/>
      <c r="ACX255" s="34"/>
      <c r="ACY255" s="34"/>
      <c r="ACZ255" s="34"/>
      <c r="ADA255" s="34"/>
      <c r="ADB255" s="34"/>
      <c r="ADC255" s="34"/>
      <c r="ADD255" s="34"/>
      <c r="ADE255" s="34"/>
      <c r="ADF255" s="34"/>
      <c r="ADG255" s="34"/>
      <c r="ADH255" s="34"/>
      <c r="ADI255" s="34"/>
      <c r="ADJ255" s="34"/>
      <c r="ADK255" s="34"/>
      <c r="ADL255" s="34"/>
      <c r="ADM255" s="34"/>
      <c r="ADN255" s="34"/>
      <c r="ADO255" s="34"/>
      <c r="ADP255" s="34"/>
      <c r="ADQ255" s="34"/>
      <c r="ADR255" s="34"/>
      <c r="ADS255" s="34"/>
      <c r="ADT255" s="34"/>
      <c r="ADU255" s="34"/>
      <c r="ADV255" s="34"/>
      <c r="ADW255" s="34"/>
      <c r="ADX255" s="34"/>
      <c r="ADY255" s="34"/>
      <c r="ADZ255" s="34"/>
      <c r="AEA255" s="34"/>
      <c r="AEB255" s="34"/>
      <c r="AEC255" s="34"/>
      <c r="AED255" s="34"/>
      <c r="AEE255" s="34"/>
      <c r="AEF255" s="34"/>
      <c r="AEG255" s="34"/>
      <c r="AEH255" s="34"/>
      <c r="AEI255" s="34"/>
      <c r="AEJ255" s="34"/>
      <c r="AEK255" s="34"/>
      <c r="AEL255" s="34"/>
      <c r="AEM255" s="34"/>
      <c r="AEN255" s="34"/>
      <c r="AEO255" s="34"/>
      <c r="AEP255" s="34"/>
      <c r="AEQ255" s="34"/>
      <c r="AER255" s="34"/>
      <c r="AES255" s="34"/>
      <c r="AET255" s="34"/>
      <c r="AEU255" s="34"/>
      <c r="AEV255" s="34"/>
      <c r="AEW255" s="34"/>
      <c r="AEX255" s="34"/>
      <c r="AEY255" s="34"/>
      <c r="AEZ255" s="34"/>
      <c r="AFA255" s="34"/>
      <c r="AFB255" s="34"/>
      <c r="AFC255" s="34"/>
      <c r="AFD255" s="34"/>
      <c r="AFE255" s="34"/>
      <c r="AFF255" s="34"/>
      <c r="AFG255" s="34"/>
      <c r="AFH255" s="34"/>
      <c r="AFI255" s="34"/>
      <c r="AFJ255" s="34"/>
      <c r="AFK255" s="34"/>
      <c r="AFL255" s="34"/>
      <c r="AFM255" s="34"/>
      <c r="AFN255" s="34"/>
      <c r="AFO255" s="34"/>
      <c r="AFP255" s="34"/>
      <c r="AFQ255" s="34"/>
      <c r="AFR255" s="34"/>
      <c r="AFS255" s="34"/>
      <c r="AFT255" s="34"/>
      <c r="AFU255" s="34"/>
      <c r="AFV255" s="34"/>
      <c r="AFW255" s="34"/>
      <c r="AFX255" s="34"/>
      <c r="AFY255" s="34"/>
      <c r="AFZ255" s="34"/>
      <c r="AGA255" s="34"/>
      <c r="AGB255" s="34"/>
      <c r="AGC255" s="34"/>
      <c r="AGD255" s="34"/>
      <c r="AGE255" s="34"/>
      <c r="AGF255" s="34"/>
      <c r="AGG255" s="34"/>
      <c r="AGH255" s="34"/>
      <c r="AGI255" s="34"/>
      <c r="AGJ255" s="34"/>
      <c r="AGK255" s="34"/>
      <c r="AGL255" s="34"/>
      <c r="AGM255" s="34"/>
      <c r="AGN255" s="34"/>
      <c r="AGO255" s="34"/>
      <c r="AGP255" s="34"/>
      <c r="AGQ255" s="34"/>
      <c r="AGR255" s="34"/>
      <c r="AGS255" s="34"/>
      <c r="AGT255" s="34"/>
      <c r="AGU255" s="34"/>
      <c r="AGV255" s="34"/>
      <c r="AGW255" s="34"/>
      <c r="AGX255" s="34"/>
      <c r="AGY255" s="34"/>
      <c r="AGZ255" s="34"/>
      <c r="AHA255" s="34"/>
      <c r="AHB255" s="34"/>
      <c r="AHC255" s="34"/>
      <c r="AHD255" s="34"/>
      <c r="AHE255" s="34"/>
      <c r="AHF255" s="34"/>
      <c r="AHG255" s="34"/>
      <c r="AHH255" s="34"/>
      <c r="AHI255" s="34"/>
      <c r="AHJ255" s="34"/>
      <c r="AHK255" s="34"/>
      <c r="AHL255" s="34"/>
      <c r="AHM255" s="34"/>
      <c r="AHN255" s="34"/>
      <c r="AHO255" s="34"/>
      <c r="AHP255" s="34"/>
      <c r="AHQ255" s="34"/>
      <c r="AHR255" s="34"/>
      <c r="AHS255" s="34"/>
      <c r="AHT255" s="34"/>
      <c r="AHU255" s="34"/>
      <c r="AHV255" s="34"/>
      <c r="AHW255" s="34"/>
      <c r="AHX255" s="34"/>
      <c r="AHY255" s="34"/>
      <c r="AHZ255" s="34"/>
      <c r="AIA255" s="34"/>
      <c r="AIB255" s="34"/>
      <c r="AIC255" s="34"/>
      <c r="AID255" s="34"/>
      <c r="AIE255" s="34"/>
      <c r="AIF255" s="34"/>
      <c r="AIG255" s="34"/>
      <c r="AIH255" s="34"/>
      <c r="AII255" s="34"/>
      <c r="AIJ255" s="34"/>
      <c r="AIK255" s="34"/>
      <c r="AIL255" s="34"/>
      <c r="AIM255" s="34"/>
      <c r="AIN255" s="34"/>
      <c r="AIO255" s="34"/>
      <c r="AIP255" s="34"/>
      <c r="AIQ255" s="34"/>
      <c r="AIR255" s="34"/>
      <c r="AIS255" s="34"/>
      <c r="AIT255" s="34"/>
      <c r="AIU255" s="34"/>
      <c r="AIV255" s="34"/>
      <c r="AIW255" s="34"/>
      <c r="AIX255" s="34"/>
      <c r="AIY255" s="34"/>
      <c r="AIZ255" s="34"/>
      <c r="AJA255" s="34"/>
      <c r="AJB255" s="34"/>
      <c r="AJC255" s="34"/>
      <c r="AJD255" s="34"/>
      <c r="AJE255" s="34"/>
      <c r="AJF255" s="34"/>
      <c r="AJG255" s="34"/>
      <c r="AJH255" s="34"/>
      <c r="AJI255" s="34"/>
      <c r="AJJ255" s="34"/>
      <c r="AJK255" s="34"/>
      <c r="AJL255" s="34"/>
      <c r="AJM255" s="34"/>
      <c r="AJN255" s="34"/>
      <c r="AJO255" s="34"/>
      <c r="AJP255" s="34"/>
      <c r="AJQ255" s="34"/>
      <c r="AJR255" s="34"/>
      <c r="AJS255" s="34"/>
      <c r="AJT255" s="34"/>
      <c r="AJU255" s="34"/>
      <c r="AJV255" s="34"/>
      <c r="AJW255" s="34"/>
      <c r="AJX255" s="34"/>
      <c r="AJY255" s="34"/>
      <c r="AJZ255" s="34"/>
      <c r="AKA255" s="34"/>
      <c r="AKB255" s="34"/>
      <c r="AKC255" s="34"/>
      <c r="AKD255" s="34"/>
      <c r="AKE255" s="34"/>
      <c r="AKF255" s="34"/>
      <c r="AKG255" s="34"/>
      <c r="AKH255" s="34"/>
      <c r="AKI255" s="34"/>
      <c r="AKJ255" s="34"/>
      <c r="AKK255" s="34"/>
      <c r="AKL255" s="34"/>
      <c r="AKM255" s="34"/>
      <c r="AKN255" s="34"/>
      <c r="AKO255" s="34"/>
      <c r="AKP255" s="34"/>
      <c r="AKQ255" s="34"/>
      <c r="AKR255" s="34"/>
      <c r="AKS255" s="34"/>
      <c r="AKT255" s="34"/>
      <c r="AKU255" s="34"/>
      <c r="AKV255" s="34"/>
      <c r="AKW255" s="34"/>
      <c r="AKX255" s="34"/>
      <c r="AKY255" s="34"/>
      <c r="AKZ255" s="34"/>
      <c r="ALA255" s="34"/>
      <c r="ALB255" s="34"/>
      <c r="ALC255" s="34"/>
      <c r="ALD255" s="34"/>
      <c r="ALE255" s="34"/>
      <c r="ALF255" s="34"/>
      <c r="ALG255" s="34"/>
      <c r="ALH255" s="34"/>
      <c r="ALI255" s="34"/>
      <c r="ALJ255" s="34"/>
      <c r="ALK255" s="34"/>
      <c r="ALL255" s="34"/>
      <c r="ALM255" s="34"/>
      <c r="ALN255" s="34"/>
      <c r="ALO255" s="34"/>
      <c r="ALP255" s="34"/>
      <c r="ALQ255" s="34"/>
      <c r="ALR255" s="34"/>
      <c r="ALS255" s="34"/>
      <c r="ALT255" s="34"/>
      <c r="ALU255" s="34"/>
      <c r="ALV255" s="34"/>
      <c r="ALW255" s="34"/>
      <c r="ALX255" s="34"/>
      <c r="ALY255" s="34"/>
      <c r="ALZ255" s="34"/>
      <c r="AMA255" s="34"/>
      <c r="AMB255" s="34"/>
      <c r="AMC255" s="34"/>
      <c r="AMD255" s="34"/>
      <c r="AME255" s="34"/>
      <c r="AMF255" s="34"/>
      <c r="AMG255" s="34"/>
      <c r="AMH255" s="34"/>
      <c r="AMI255" s="34"/>
      <c r="AMJ255" s="34"/>
      <c r="AMK255" s="34"/>
    </row>
    <row r="256" spans="1:1025" s="2" customFormat="1" ht="18.75" thickBot="1" x14ac:dyDescent="0.3">
      <c r="A256" s="69"/>
      <c r="B256" s="100"/>
      <c r="C256" s="100"/>
      <c r="D256" s="100"/>
      <c r="E256" s="100"/>
      <c r="F256" s="101"/>
      <c r="G256" s="69"/>
      <c r="H256" s="70"/>
      <c r="I256" s="69"/>
      <c r="J256" s="69"/>
      <c r="K256" s="69"/>
    </row>
    <row r="257" spans="1:11" ht="23.25" x14ac:dyDescent="0.35">
      <c r="A257" s="33"/>
      <c r="B257" s="105" t="s">
        <v>25</v>
      </c>
      <c r="C257" s="105"/>
      <c r="D257" s="105"/>
      <c r="E257" s="105"/>
      <c r="F257" s="105"/>
      <c r="G257" s="105"/>
      <c r="H257" s="105"/>
      <c r="I257" s="105"/>
      <c r="J257" s="105"/>
      <c r="K257" s="105"/>
    </row>
    <row r="258" spans="1:11" ht="23.25" x14ac:dyDescent="0.35">
      <c r="A258" s="33"/>
      <c r="B258" s="106" t="s">
        <v>189</v>
      </c>
      <c r="C258" s="106"/>
      <c r="D258" s="106"/>
      <c r="E258" s="106"/>
      <c r="F258" s="106"/>
      <c r="G258" s="106"/>
      <c r="H258" s="106"/>
      <c r="I258" s="106"/>
      <c r="J258" s="106"/>
      <c r="K258" s="106"/>
    </row>
    <row r="259" spans="1:11" ht="24" thickBot="1" x14ac:dyDescent="0.4">
      <c r="A259" s="34"/>
      <c r="B259" s="107" t="s">
        <v>158</v>
      </c>
      <c r="C259" s="107"/>
      <c r="D259" s="107"/>
      <c r="E259" s="107"/>
      <c r="F259" s="107"/>
      <c r="G259" s="107"/>
      <c r="H259" s="107"/>
      <c r="I259" s="107"/>
      <c r="J259" s="107"/>
      <c r="K259" s="107"/>
    </row>
    <row r="260" spans="1:11" ht="18.75" thickBot="1" x14ac:dyDescent="0.3">
      <c r="A260" s="34"/>
      <c r="B260" s="108" t="s">
        <v>27</v>
      </c>
      <c r="C260" s="108"/>
      <c r="D260" s="108"/>
      <c r="E260" s="108"/>
      <c r="F260" s="108"/>
      <c r="G260" s="109" t="s">
        <v>28</v>
      </c>
      <c r="H260" s="109"/>
      <c r="I260" s="109"/>
      <c r="J260" s="109"/>
      <c r="K260" s="109"/>
    </row>
    <row r="261" spans="1:11" ht="17.25" thickBot="1" x14ac:dyDescent="0.3">
      <c r="A261" s="34"/>
      <c r="B261" s="35" t="s">
        <v>29</v>
      </c>
      <c r="C261" s="35" t="s">
        <v>142</v>
      </c>
      <c r="D261" s="35" t="s">
        <v>143</v>
      </c>
      <c r="E261" s="35" t="s">
        <v>159</v>
      </c>
      <c r="F261" s="35" t="s">
        <v>30</v>
      </c>
      <c r="G261" s="35" t="s">
        <v>29</v>
      </c>
      <c r="H261" s="35" t="s">
        <v>142</v>
      </c>
      <c r="I261" s="35" t="s">
        <v>143</v>
      </c>
      <c r="J261" s="35" t="s">
        <v>159</v>
      </c>
      <c r="K261" s="35" t="s">
        <v>30</v>
      </c>
    </row>
    <row r="262" spans="1:11" ht="16.5" x14ac:dyDescent="0.25">
      <c r="A262" s="34"/>
      <c r="B262" s="14"/>
      <c r="C262" s="14"/>
      <c r="D262" s="14"/>
      <c r="E262" s="14"/>
      <c r="F262" s="14"/>
      <c r="G262" s="14"/>
      <c r="H262" s="14"/>
      <c r="I262" s="14"/>
      <c r="J262" s="14"/>
      <c r="K262" s="14"/>
    </row>
    <row r="263" spans="1:11" ht="16.5" x14ac:dyDescent="0.25">
      <c r="A263" s="34"/>
      <c r="B263" s="14" t="s">
        <v>31</v>
      </c>
      <c r="C263" s="14"/>
      <c r="D263" s="14"/>
      <c r="E263" s="14"/>
      <c r="F263" s="14"/>
      <c r="G263" s="14" t="s">
        <v>32</v>
      </c>
      <c r="H263" s="76"/>
      <c r="I263" s="76"/>
      <c r="J263" s="76"/>
      <c r="K263" s="14"/>
    </row>
    <row r="264" spans="1:11" ht="17.25" x14ac:dyDescent="0.3">
      <c r="A264" s="34"/>
      <c r="B264" s="38" t="s">
        <v>33</v>
      </c>
      <c r="C264" s="52"/>
      <c r="D264" s="52"/>
      <c r="E264" s="45">
        <v>0</v>
      </c>
      <c r="F264" s="52">
        <f>SUM(C264:E264)</f>
        <v>0</v>
      </c>
      <c r="G264" s="38" t="s">
        <v>34</v>
      </c>
      <c r="H264" s="39">
        <f>30626.26-4874.14</f>
        <v>25752.12</v>
      </c>
      <c r="I264" s="39"/>
      <c r="J264" s="77">
        <v>0</v>
      </c>
      <c r="K264" s="45">
        <f>SUM(H264:J264)</f>
        <v>25752.12</v>
      </c>
    </row>
    <row r="265" spans="1:11" ht="17.25" x14ac:dyDescent="0.3">
      <c r="A265" s="34"/>
      <c r="B265" s="38" t="s">
        <v>35</v>
      </c>
      <c r="C265" s="52"/>
      <c r="D265" s="52">
        <v>2742.63</v>
      </c>
      <c r="E265" s="45">
        <v>96.548999999999992</v>
      </c>
      <c r="F265" s="52">
        <f t="shared" ref="F265:F335" si="6">SUM(C265:E265)</f>
        <v>2839.1790000000001</v>
      </c>
      <c r="G265" s="38" t="s">
        <v>36</v>
      </c>
      <c r="H265" s="39">
        <f>234097.68-20259</f>
        <v>213838.68</v>
      </c>
      <c r="I265" s="39"/>
      <c r="J265" s="77">
        <v>0</v>
      </c>
      <c r="K265" s="45">
        <f t="shared" ref="K265:K305" si="7">SUM(H265:J265)</f>
        <v>213838.68</v>
      </c>
    </row>
    <row r="266" spans="1:11" ht="17.25" x14ac:dyDescent="0.3">
      <c r="A266" s="34"/>
      <c r="B266" s="38" t="s">
        <v>37</v>
      </c>
      <c r="C266" s="52"/>
      <c r="D266" s="52">
        <v>302.38</v>
      </c>
      <c r="E266" s="45">
        <v>25.503</v>
      </c>
      <c r="F266" s="52">
        <f t="shared" si="6"/>
        <v>327.88299999999998</v>
      </c>
      <c r="G266" s="38" t="s">
        <v>38</v>
      </c>
      <c r="H266" s="39"/>
      <c r="I266" s="39"/>
      <c r="J266" s="77">
        <v>0</v>
      </c>
      <c r="K266" s="45">
        <f t="shared" si="7"/>
        <v>0</v>
      </c>
    </row>
    <row r="267" spans="1:11" ht="17.25" x14ac:dyDescent="0.3">
      <c r="A267" s="34"/>
      <c r="B267" s="38" t="s">
        <v>39</v>
      </c>
      <c r="C267" s="52"/>
      <c r="D267" s="52">
        <v>32.79</v>
      </c>
      <c r="E267" s="45">
        <v>0</v>
      </c>
      <c r="F267" s="52">
        <f t="shared" si="6"/>
        <v>32.79</v>
      </c>
      <c r="G267" s="38" t="s">
        <v>40</v>
      </c>
      <c r="H267" s="39"/>
      <c r="I267" s="39"/>
      <c r="J267" s="77">
        <v>0</v>
      </c>
      <c r="K267" s="45">
        <f t="shared" si="7"/>
        <v>0</v>
      </c>
    </row>
    <row r="268" spans="1:11" ht="17.25" x14ac:dyDescent="0.3">
      <c r="A268" s="34"/>
      <c r="B268" s="38" t="s">
        <v>41</v>
      </c>
      <c r="C268" s="52"/>
      <c r="D268" s="52">
        <v>252.33</v>
      </c>
      <c r="E268" s="45">
        <v>72.724999999999994</v>
      </c>
      <c r="F268" s="52">
        <f t="shared" si="6"/>
        <v>325.05500000000001</v>
      </c>
      <c r="G268" s="38" t="s">
        <v>42</v>
      </c>
      <c r="H268" s="39"/>
      <c r="I268" s="39"/>
      <c r="J268" s="77">
        <v>0</v>
      </c>
      <c r="K268" s="45">
        <f t="shared" si="7"/>
        <v>0</v>
      </c>
    </row>
    <row r="269" spans="1:11" ht="17.25" x14ac:dyDescent="0.3">
      <c r="A269" s="34"/>
      <c r="B269" s="38" t="s">
        <v>43</v>
      </c>
      <c r="C269" s="52"/>
      <c r="D269" s="52">
        <v>207.85</v>
      </c>
      <c r="E269" s="45">
        <v>195.726</v>
      </c>
      <c r="F269" s="52">
        <f t="shared" si="6"/>
        <v>403.57600000000002</v>
      </c>
      <c r="G269" s="38" t="s">
        <v>44</v>
      </c>
      <c r="H269" s="39"/>
      <c r="I269" s="39"/>
      <c r="J269" s="77">
        <v>0</v>
      </c>
      <c r="K269" s="45">
        <f t="shared" si="7"/>
        <v>0</v>
      </c>
    </row>
    <row r="270" spans="1:11" ht="17.25" x14ac:dyDescent="0.3">
      <c r="A270" s="34"/>
      <c r="B270" s="38" t="s">
        <v>45</v>
      </c>
      <c r="C270" s="52"/>
      <c r="D270" s="52"/>
      <c r="E270" s="45">
        <v>283.23700000000002</v>
      </c>
      <c r="F270" s="52">
        <f t="shared" si="6"/>
        <v>283.23700000000002</v>
      </c>
      <c r="G270" s="38" t="s">
        <v>46</v>
      </c>
      <c r="H270" s="39"/>
      <c r="I270" s="39"/>
      <c r="J270" s="77">
        <v>0</v>
      </c>
      <c r="K270" s="45">
        <f t="shared" si="7"/>
        <v>0</v>
      </c>
    </row>
    <row r="271" spans="1:11" ht="17.25" x14ac:dyDescent="0.3">
      <c r="A271" s="34"/>
      <c r="B271" s="38" t="s">
        <v>47</v>
      </c>
      <c r="C271" s="52"/>
      <c r="D271" s="52">
        <v>131.35</v>
      </c>
      <c r="E271" s="45">
        <v>0</v>
      </c>
      <c r="F271" s="52">
        <f t="shared" si="6"/>
        <v>131.35</v>
      </c>
      <c r="G271" s="38" t="s">
        <v>48</v>
      </c>
      <c r="H271" s="39"/>
      <c r="I271" s="39"/>
      <c r="J271" s="77">
        <v>0</v>
      </c>
      <c r="K271" s="45">
        <f t="shared" si="7"/>
        <v>0</v>
      </c>
    </row>
    <row r="272" spans="1:11" ht="17.25" x14ac:dyDescent="0.3">
      <c r="A272" s="34"/>
      <c r="B272" s="38" t="s">
        <v>49</v>
      </c>
      <c r="C272" s="52"/>
      <c r="D272" s="52">
        <v>1200.81</v>
      </c>
      <c r="E272" s="45">
        <v>0</v>
      </c>
      <c r="F272" s="52">
        <f t="shared" si="6"/>
        <v>1200.81</v>
      </c>
      <c r="G272" s="38" t="s">
        <v>50</v>
      </c>
      <c r="H272" s="39"/>
      <c r="I272" s="39"/>
      <c r="J272" s="77">
        <v>0</v>
      </c>
      <c r="K272" s="45">
        <f t="shared" si="7"/>
        <v>0</v>
      </c>
    </row>
    <row r="273" spans="1:11" ht="17.25" x14ac:dyDescent="0.3">
      <c r="A273" s="34"/>
      <c r="B273" s="38" t="s">
        <v>51</v>
      </c>
      <c r="C273" s="52"/>
      <c r="D273" s="52"/>
      <c r="E273" s="45">
        <v>0</v>
      </c>
      <c r="F273" s="52">
        <f t="shared" si="6"/>
        <v>0</v>
      </c>
      <c r="G273" s="38" t="s">
        <v>52</v>
      </c>
      <c r="H273" s="39"/>
      <c r="I273" s="39"/>
      <c r="J273" s="77">
        <v>0</v>
      </c>
      <c r="K273" s="45">
        <f t="shared" si="7"/>
        <v>0</v>
      </c>
    </row>
    <row r="274" spans="1:11" ht="17.25" x14ac:dyDescent="0.3">
      <c r="A274" s="34"/>
      <c r="B274" s="38" t="s">
        <v>53</v>
      </c>
      <c r="C274" s="52"/>
      <c r="D274" s="52"/>
      <c r="E274" s="45">
        <v>84.01900000000002</v>
      </c>
      <c r="F274" s="52">
        <f t="shared" si="6"/>
        <v>84.01900000000002</v>
      </c>
      <c r="G274" s="38" t="s">
        <v>54</v>
      </c>
      <c r="H274" s="39"/>
      <c r="I274" s="39"/>
      <c r="J274" s="77">
        <v>0</v>
      </c>
      <c r="K274" s="45">
        <f t="shared" si="7"/>
        <v>0</v>
      </c>
    </row>
    <row r="275" spans="1:11" ht="17.25" x14ac:dyDescent="0.3">
      <c r="A275" s="34"/>
      <c r="B275" s="78" t="s">
        <v>160</v>
      </c>
      <c r="C275" s="52"/>
      <c r="D275" s="52"/>
      <c r="E275" s="45">
        <v>0</v>
      </c>
      <c r="F275" s="52">
        <f t="shared" si="6"/>
        <v>0</v>
      </c>
      <c r="G275" s="38" t="s">
        <v>56</v>
      </c>
      <c r="H275" s="39"/>
      <c r="I275" s="39"/>
      <c r="J275" s="77">
        <v>0</v>
      </c>
      <c r="K275" s="45">
        <f t="shared" si="7"/>
        <v>0</v>
      </c>
    </row>
    <row r="276" spans="1:11" ht="17.25" x14ac:dyDescent="0.3">
      <c r="A276" s="34"/>
      <c r="B276" s="38"/>
      <c r="C276" s="79"/>
      <c r="D276" s="79"/>
      <c r="E276" s="45"/>
      <c r="F276" s="52"/>
      <c r="G276" s="38" t="s">
        <v>58</v>
      </c>
      <c r="H276" s="39"/>
      <c r="I276" s="39"/>
      <c r="J276" s="77">
        <v>0</v>
      </c>
      <c r="K276" s="45">
        <f>SUM(H276:J276)</f>
        <v>0</v>
      </c>
    </row>
    <row r="277" spans="1:11" ht="17.25" x14ac:dyDescent="0.3">
      <c r="A277" s="34"/>
      <c r="B277" s="80" t="s">
        <v>57</v>
      </c>
      <c r="C277" s="79"/>
      <c r="D277" s="79"/>
      <c r="E277" s="45"/>
      <c r="F277" s="52"/>
      <c r="G277" s="38" t="s">
        <v>60</v>
      </c>
      <c r="H277" s="39"/>
      <c r="I277" s="39">
        <v>465.8</v>
      </c>
      <c r="J277" s="77">
        <v>0</v>
      </c>
      <c r="K277" s="45">
        <f t="shared" si="7"/>
        <v>465.8</v>
      </c>
    </row>
    <row r="278" spans="1:11" ht="17.25" x14ac:dyDescent="0.3">
      <c r="A278" s="34"/>
      <c r="B278" s="38" t="s">
        <v>59</v>
      </c>
      <c r="C278" s="52"/>
      <c r="D278" s="52"/>
      <c r="E278" s="45">
        <v>0</v>
      </c>
      <c r="F278" s="52">
        <f t="shared" si="6"/>
        <v>0</v>
      </c>
      <c r="G278" s="38" t="s">
        <v>62</v>
      </c>
      <c r="H278" s="39"/>
      <c r="I278" s="39"/>
      <c r="J278" s="77">
        <v>0</v>
      </c>
      <c r="K278" s="45">
        <f t="shared" si="7"/>
        <v>0</v>
      </c>
    </row>
    <row r="279" spans="1:11" ht="17.25" x14ac:dyDescent="0.3">
      <c r="A279" s="34"/>
      <c r="B279" s="38" t="s">
        <v>61</v>
      </c>
      <c r="C279" s="52"/>
      <c r="D279" s="52">
        <v>1374.1</v>
      </c>
      <c r="E279" s="45">
        <v>0</v>
      </c>
      <c r="F279" s="52">
        <f t="shared" si="6"/>
        <v>1374.1</v>
      </c>
      <c r="G279" s="38" t="s">
        <v>64</v>
      </c>
      <c r="H279" s="39"/>
      <c r="I279" s="39"/>
      <c r="J279" s="77">
        <v>0</v>
      </c>
      <c r="K279" s="45">
        <f t="shared" si="7"/>
        <v>0</v>
      </c>
    </row>
    <row r="280" spans="1:11" ht="17.25" x14ac:dyDescent="0.3">
      <c r="A280" s="34"/>
      <c r="B280" s="38" t="s">
        <v>63</v>
      </c>
      <c r="C280" s="52"/>
      <c r="D280" s="52">
        <v>330</v>
      </c>
      <c r="E280" s="45">
        <v>0</v>
      </c>
      <c r="F280" s="52">
        <f t="shared" si="6"/>
        <v>330</v>
      </c>
      <c r="G280" s="38" t="s">
        <v>66</v>
      </c>
      <c r="H280" s="39"/>
      <c r="I280" s="39"/>
      <c r="J280" s="77">
        <v>0</v>
      </c>
      <c r="K280" s="45">
        <f t="shared" si="7"/>
        <v>0</v>
      </c>
    </row>
    <row r="281" spans="1:11" ht="17.25" x14ac:dyDescent="0.3">
      <c r="A281" s="34"/>
      <c r="B281" s="38" t="s">
        <v>65</v>
      </c>
      <c r="C281" s="52"/>
      <c r="D281" s="52"/>
      <c r="E281" s="45">
        <v>0</v>
      </c>
      <c r="F281" s="52">
        <f t="shared" si="6"/>
        <v>0</v>
      </c>
      <c r="G281" s="38" t="s">
        <v>68</v>
      </c>
      <c r="H281" s="39"/>
      <c r="I281" s="39"/>
      <c r="J281" s="77">
        <v>0</v>
      </c>
      <c r="K281" s="45">
        <f t="shared" si="7"/>
        <v>0</v>
      </c>
    </row>
    <row r="282" spans="1:11" ht="17.25" x14ac:dyDescent="0.3">
      <c r="A282" s="34"/>
      <c r="B282" s="38" t="s">
        <v>67</v>
      </c>
      <c r="C282" s="63">
        <v>178.12</v>
      </c>
      <c r="D282" s="52"/>
      <c r="E282" s="45">
        <v>333.96499999999997</v>
      </c>
      <c r="F282" s="52">
        <f t="shared" si="6"/>
        <v>512.08500000000004</v>
      </c>
      <c r="G282" s="78" t="s">
        <v>161</v>
      </c>
      <c r="H282" s="39"/>
      <c r="I282" s="39"/>
      <c r="J282" s="77">
        <v>0</v>
      </c>
      <c r="K282" s="45">
        <f t="shared" si="7"/>
        <v>0</v>
      </c>
    </row>
    <row r="283" spans="1:11" ht="17.25" x14ac:dyDescent="0.3">
      <c r="A283" s="34"/>
      <c r="B283" s="38" t="s">
        <v>69</v>
      </c>
      <c r="C283" s="52"/>
      <c r="D283" s="52"/>
      <c r="E283" s="45">
        <v>3617.3020000000006</v>
      </c>
      <c r="F283" s="52">
        <f t="shared" si="6"/>
        <v>3617.3020000000006</v>
      </c>
      <c r="G283" s="38"/>
      <c r="H283" s="77"/>
      <c r="I283" s="77"/>
      <c r="J283" s="77"/>
      <c r="K283" s="45"/>
    </row>
    <row r="284" spans="1:11" ht="17.25" x14ac:dyDescent="0.3">
      <c r="A284" s="34"/>
      <c r="B284" s="38" t="s">
        <v>72</v>
      </c>
      <c r="C284" s="52"/>
      <c r="D284" s="52"/>
      <c r="E284" s="45">
        <v>0</v>
      </c>
      <c r="F284" s="52">
        <f t="shared" si="6"/>
        <v>0</v>
      </c>
      <c r="G284" s="81" t="s">
        <v>71</v>
      </c>
      <c r="H284" s="39"/>
      <c r="I284" s="39"/>
      <c r="J284" s="77"/>
      <c r="K284" s="45"/>
    </row>
    <row r="285" spans="1:11" ht="17.25" x14ac:dyDescent="0.3">
      <c r="A285" s="34"/>
      <c r="B285" s="38" t="s">
        <v>74</v>
      </c>
      <c r="C285" s="52"/>
      <c r="D285" s="52">
        <v>318.04000000000002</v>
      </c>
      <c r="E285" s="45">
        <v>1754.8679999999999</v>
      </c>
      <c r="F285" s="52">
        <f t="shared" si="6"/>
        <v>2072.9079999999999</v>
      </c>
      <c r="G285" s="38" t="s">
        <v>73</v>
      </c>
      <c r="H285" s="39"/>
      <c r="I285" s="39"/>
      <c r="J285" s="77">
        <v>0</v>
      </c>
      <c r="K285" s="45">
        <f t="shared" si="7"/>
        <v>0</v>
      </c>
    </row>
    <row r="286" spans="1:11" ht="17.25" x14ac:dyDescent="0.3">
      <c r="A286" s="34"/>
      <c r="B286" s="38" t="s">
        <v>76</v>
      </c>
      <c r="C286" s="52"/>
      <c r="D286" s="99"/>
      <c r="E286" s="45">
        <v>322.45400000000001</v>
      </c>
      <c r="F286" s="52">
        <f t="shared" si="6"/>
        <v>322.45400000000001</v>
      </c>
      <c r="G286" s="38" t="s">
        <v>75</v>
      </c>
      <c r="H286" s="39"/>
      <c r="I286" s="39"/>
      <c r="J286" s="77">
        <v>0.29299999999999998</v>
      </c>
      <c r="K286" s="45">
        <f t="shared" si="7"/>
        <v>0.29299999999999998</v>
      </c>
    </row>
    <row r="287" spans="1:11" ht="17.25" x14ac:dyDescent="0.3">
      <c r="A287" s="34"/>
      <c r="B287" s="38" t="s">
        <v>78</v>
      </c>
      <c r="C287" s="52"/>
      <c r="D287" s="99"/>
      <c r="E287" s="45">
        <v>158.20599999999999</v>
      </c>
      <c r="F287" s="52">
        <f t="shared" si="6"/>
        <v>158.20599999999999</v>
      </c>
      <c r="G287" s="38" t="s">
        <v>77</v>
      </c>
      <c r="H287" s="39"/>
      <c r="I287" s="39"/>
      <c r="J287" s="77">
        <v>0</v>
      </c>
      <c r="K287" s="45">
        <f t="shared" si="7"/>
        <v>0</v>
      </c>
    </row>
    <row r="288" spans="1:11" ht="17.25" x14ac:dyDescent="0.3">
      <c r="A288" s="34"/>
      <c r="B288" s="38" t="s">
        <v>80</v>
      </c>
      <c r="C288" s="52"/>
      <c r="D288" s="99"/>
      <c r="E288" s="45">
        <v>83.1</v>
      </c>
      <c r="F288" s="52">
        <f t="shared" si="6"/>
        <v>83.1</v>
      </c>
      <c r="G288" s="38" t="s">
        <v>79</v>
      </c>
      <c r="H288" s="39"/>
      <c r="I288" s="39"/>
      <c r="J288" s="77">
        <v>0</v>
      </c>
      <c r="K288" s="45">
        <f t="shared" si="7"/>
        <v>0</v>
      </c>
    </row>
    <row r="289" spans="1:11" ht="17.25" x14ac:dyDescent="0.3">
      <c r="A289" s="34"/>
      <c r="B289" s="38" t="s">
        <v>82</v>
      </c>
      <c r="C289" s="52"/>
      <c r="D289" s="99"/>
      <c r="E289" s="45">
        <v>0</v>
      </c>
      <c r="F289" s="52">
        <f t="shared" si="6"/>
        <v>0</v>
      </c>
      <c r="G289" s="38" t="s">
        <v>81</v>
      </c>
      <c r="H289" s="39"/>
      <c r="I289" s="39"/>
      <c r="J289" s="77">
        <v>0</v>
      </c>
      <c r="K289" s="45">
        <f t="shared" si="7"/>
        <v>0</v>
      </c>
    </row>
    <row r="290" spans="1:11" ht="17.25" x14ac:dyDescent="0.3">
      <c r="A290" s="34"/>
      <c r="B290" s="38" t="s">
        <v>84</v>
      </c>
      <c r="C290" s="52"/>
      <c r="D290" s="52">
        <v>505</v>
      </c>
      <c r="E290" s="45">
        <v>1714.1459999999997</v>
      </c>
      <c r="F290" s="52">
        <f t="shared" si="6"/>
        <v>2219.1459999999997</v>
      </c>
      <c r="G290" s="38" t="s">
        <v>83</v>
      </c>
      <c r="H290" s="39">
        <f>318-2</f>
        <v>316</v>
      </c>
      <c r="I290" s="39"/>
      <c r="J290" s="77">
        <v>0.8</v>
      </c>
      <c r="K290" s="45">
        <f t="shared" si="7"/>
        <v>316.8</v>
      </c>
    </row>
    <row r="291" spans="1:11" ht="17.25" x14ac:dyDescent="0.3">
      <c r="A291" s="34"/>
      <c r="B291" s="38" t="s">
        <v>86</v>
      </c>
      <c r="C291" s="63">
        <v>150.02000000000001</v>
      </c>
      <c r="D291" s="52"/>
      <c r="E291" s="45">
        <v>5337.2759999999998</v>
      </c>
      <c r="F291" s="52">
        <f t="shared" si="6"/>
        <v>5487.2960000000003</v>
      </c>
      <c r="G291" s="38" t="s">
        <v>85</v>
      </c>
      <c r="H291" s="39"/>
      <c r="I291" s="34"/>
      <c r="J291" s="77">
        <v>70.775000000000006</v>
      </c>
      <c r="K291" s="45">
        <f t="shared" si="7"/>
        <v>70.775000000000006</v>
      </c>
    </row>
    <row r="292" spans="1:11" ht="17.25" x14ac:dyDescent="0.3">
      <c r="A292" s="34"/>
      <c r="B292" s="38" t="s">
        <v>88</v>
      </c>
      <c r="C292" s="52"/>
      <c r="D292" s="52"/>
      <c r="E292" s="45">
        <v>0</v>
      </c>
      <c r="F292" s="52">
        <f t="shared" si="6"/>
        <v>0</v>
      </c>
      <c r="G292" s="38" t="s">
        <v>87</v>
      </c>
      <c r="H292" s="77"/>
      <c r="I292" s="77"/>
      <c r="J292" s="77">
        <v>0</v>
      </c>
      <c r="K292" s="45">
        <f t="shared" si="7"/>
        <v>0</v>
      </c>
    </row>
    <row r="293" spans="1:11" ht="17.25" x14ac:dyDescent="0.3">
      <c r="A293" s="34"/>
      <c r="B293" s="38" t="s">
        <v>89</v>
      </c>
      <c r="C293" s="52"/>
      <c r="D293" s="52">
        <v>12.62</v>
      </c>
      <c r="E293" s="45">
        <v>0</v>
      </c>
      <c r="F293" s="52">
        <f t="shared" si="6"/>
        <v>12.62</v>
      </c>
      <c r="G293" s="78" t="s">
        <v>162</v>
      </c>
      <c r="H293" s="77"/>
      <c r="I293" s="77"/>
      <c r="J293" s="77">
        <v>75</v>
      </c>
      <c r="K293" s="45">
        <f t="shared" si="7"/>
        <v>75</v>
      </c>
    </row>
    <row r="294" spans="1:11" ht="17.25" x14ac:dyDescent="0.3">
      <c r="A294" s="34"/>
      <c r="B294" s="38" t="s">
        <v>91</v>
      </c>
      <c r="C294" s="52"/>
      <c r="D294" s="52">
        <v>16030.74</v>
      </c>
      <c r="E294" s="45">
        <v>0</v>
      </c>
      <c r="F294" s="52">
        <f t="shared" si="6"/>
        <v>16030.74</v>
      </c>
      <c r="G294" s="78" t="s">
        <v>163</v>
      </c>
      <c r="H294" s="77"/>
      <c r="I294" s="77"/>
      <c r="J294" s="77">
        <v>2466.1</v>
      </c>
      <c r="K294" s="45">
        <f t="shared" si="7"/>
        <v>2466.1</v>
      </c>
    </row>
    <row r="295" spans="1:11" ht="17.25" x14ac:dyDescent="0.3">
      <c r="A295" s="34"/>
      <c r="B295" s="38" t="s">
        <v>93</v>
      </c>
      <c r="C295" s="52"/>
      <c r="D295" s="52"/>
      <c r="E295" s="45">
        <v>0</v>
      </c>
      <c r="F295" s="52">
        <f t="shared" si="6"/>
        <v>0</v>
      </c>
      <c r="G295" s="78" t="s">
        <v>164</v>
      </c>
      <c r="H295" s="77"/>
      <c r="I295" s="77"/>
      <c r="J295" s="77">
        <v>2.4</v>
      </c>
      <c r="K295" s="45">
        <f t="shared" si="7"/>
        <v>2.4</v>
      </c>
    </row>
    <row r="296" spans="1:11" ht="17.25" x14ac:dyDescent="0.3">
      <c r="A296" s="34"/>
      <c r="B296" s="38" t="s">
        <v>95</v>
      </c>
      <c r="C296" s="52"/>
      <c r="D296" s="52"/>
      <c r="E296" s="45">
        <v>0</v>
      </c>
      <c r="F296" s="52">
        <f t="shared" si="6"/>
        <v>0</v>
      </c>
      <c r="G296" s="78" t="s">
        <v>165</v>
      </c>
      <c r="H296" s="77"/>
      <c r="I296" s="39"/>
      <c r="J296" s="77">
        <v>0</v>
      </c>
      <c r="K296" s="45">
        <f t="shared" si="7"/>
        <v>0</v>
      </c>
    </row>
    <row r="297" spans="1:11" ht="17.25" x14ac:dyDescent="0.3">
      <c r="A297" s="34"/>
      <c r="B297" s="82" t="s">
        <v>166</v>
      </c>
      <c r="C297" s="52"/>
      <c r="D297"/>
      <c r="E297" s="45">
        <v>582.27</v>
      </c>
      <c r="F297" s="52">
        <f t="shared" si="6"/>
        <v>582.27</v>
      </c>
      <c r="G297" s="78" t="s">
        <v>167</v>
      </c>
      <c r="H297" s="39">
        <v>6087.58</v>
      </c>
      <c r="I297" s="77"/>
      <c r="J297" s="77">
        <v>0</v>
      </c>
      <c r="K297" s="45">
        <f t="shared" si="7"/>
        <v>6087.58</v>
      </c>
    </row>
    <row r="298" spans="1:11" ht="17.25" x14ac:dyDescent="0.3">
      <c r="A298" s="34"/>
      <c r="B298" s="38" t="s">
        <v>96</v>
      </c>
      <c r="C298" s="79"/>
      <c r="D298" s="52"/>
      <c r="E298" s="45">
        <v>0</v>
      </c>
      <c r="F298" s="52">
        <f t="shared" si="6"/>
        <v>0</v>
      </c>
      <c r="G298" s="38"/>
      <c r="H298" s="77"/>
      <c r="I298" s="77"/>
      <c r="J298" s="77"/>
      <c r="K298" s="45"/>
    </row>
    <row r="299" spans="1:11" ht="17.25" x14ac:dyDescent="0.3">
      <c r="A299" s="34"/>
      <c r="B299" s="38" t="s">
        <v>97</v>
      </c>
      <c r="C299" s="52"/>
      <c r="D299" s="99"/>
      <c r="E299" s="45">
        <v>68.625</v>
      </c>
      <c r="F299" s="52">
        <f t="shared" si="6"/>
        <v>68.625</v>
      </c>
      <c r="G299" s="81" t="s">
        <v>90</v>
      </c>
      <c r="H299" s="77"/>
      <c r="I299" s="77"/>
      <c r="J299" s="77"/>
      <c r="K299" s="45"/>
    </row>
    <row r="300" spans="1:11" ht="17.25" x14ac:dyDescent="0.3">
      <c r="A300" s="34"/>
      <c r="B300" s="38" t="s">
        <v>98</v>
      </c>
      <c r="C300" s="52"/>
      <c r="D300" s="99"/>
      <c r="E300" s="45">
        <v>5113.76</v>
      </c>
      <c r="F300" s="52">
        <f t="shared" si="6"/>
        <v>5113.76</v>
      </c>
      <c r="G300" s="38" t="s">
        <v>92</v>
      </c>
      <c r="H300" s="77"/>
      <c r="I300" s="77"/>
      <c r="J300" s="77">
        <v>0</v>
      </c>
      <c r="K300" s="45">
        <f t="shared" si="7"/>
        <v>0</v>
      </c>
    </row>
    <row r="301" spans="1:11" ht="17.25" x14ac:dyDescent="0.3">
      <c r="A301" s="34"/>
      <c r="B301" s="38" t="s">
        <v>70</v>
      </c>
      <c r="C301" s="52"/>
      <c r="D301" s="52">
        <v>2147</v>
      </c>
      <c r="E301" s="45">
        <v>733.09799999999984</v>
      </c>
      <c r="F301" s="52">
        <f t="shared" si="6"/>
        <v>2880.098</v>
      </c>
      <c r="G301" s="38" t="s">
        <v>94</v>
      </c>
      <c r="H301" s="77"/>
      <c r="I301" s="77"/>
      <c r="J301" s="77">
        <v>10</v>
      </c>
      <c r="K301" s="45">
        <f t="shared" si="7"/>
        <v>10</v>
      </c>
    </row>
    <row r="302" spans="1:11" ht="17.25" x14ac:dyDescent="0.3">
      <c r="A302" s="34"/>
      <c r="B302" s="38" t="s">
        <v>99</v>
      </c>
      <c r="C302" s="52"/>
      <c r="D302" s="52">
        <v>76.11</v>
      </c>
      <c r="E302" s="45">
        <v>191.25299999999999</v>
      </c>
      <c r="F302" s="52">
        <f t="shared" si="6"/>
        <v>267.363</v>
      </c>
      <c r="G302" s="78" t="s">
        <v>168</v>
      </c>
      <c r="H302" s="77"/>
      <c r="I302" s="77"/>
      <c r="J302" s="77">
        <v>84.996000000000009</v>
      </c>
      <c r="K302" s="45">
        <f t="shared" si="7"/>
        <v>84.996000000000009</v>
      </c>
    </row>
    <row r="303" spans="1:11" ht="17.25" x14ac:dyDescent="0.3">
      <c r="A303" s="34"/>
      <c r="B303" s="38" t="s">
        <v>100</v>
      </c>
      <c r="C303" s="52"/>
      <c r="D303" s="52">
        <v>17.64</v>
      </c>
      <c r="E303" s="45">
        <v>105.902</v>
      </c>
      <c r="F303" s="52">
        <f t="shared" si="6"/>
        <v>123.542</v>
      </c>
      <c r="G303" s="38" t="s">
        <v>55</v>
      </c>
      <c r="H303" s="77"/>
      <c r="I303" s="77"/>
      <c r="J303" s="77"/>
      <c r="K303" s="45"/>
    </row>
    <row r="304" spans="1:11" ht="17.25" x14ac:dyDescent="0.3">
      <c r="A304" s="34"/>
      <c r="B304" s="38" t="s">
        <v>102</v>
      </c>
      <c r="C304" s="79"/>
      <c r="D304" s="79"/>
      <c r="E304" s="45">
        <v>0</v>
      </c>
      <c r="F304" s="52">
        <f t="shared" si="6"/>
        <v>0</v>
      </c>
      <c r="G304" s="83" t="s">
        <v>169</v>
      </c>
      <c r="H304" s="77"/>
      <c r="I304" s="77"/>
      <c r="J304" s="77"/>
      <c r="K304" s="45"/>
    </row>
    <row r="305" spans="1:11" ht="17.25" x14ac:dyDescent="0.3">
      <c r="A305" s="34"/>
      <c r="B305" s="38" t="s">
        <v>103</v>
      </c>
      <c r="C305" s="79"/>
      <c r="D305" s="79"/>
      <c r="E305" s="45">
        <v>0</v>
      </c>
      <c r="F305" s="52">
        <f t="shared" si="6"/>
        <v>0</v>
      </c>
      <c r="G305" s="78" t="s">
        <v>170</v>
      </c>
      <c r="H305" s="77"/>
      <c r="I305" s="39">
        <v>122.21</v>
      </c>
      <c r="J305" s="77">
        <v>0</v>
      </c>
      <c r="K305" s="45">
        <f t="shared" si="7"/>
        <v>122.21</v>
      </c>
    </row>
    <row r="306" spans="1:11" ht="17.25" x14ac:dyDescent="0.3">
      <c r="A306" s="34"/>
      <c r="B306" s="38" t="s">
        <v>104</v>
      </c>
      <c r="C306" s="79"/>
      <c r="D306" s="79"/>
      <c r="E306" s="45">
        <v>0</v>
      </c>
      <c r="F306" s="52">
        <f t="shared" si="6"/>
        <v>0</v>
      </c>
      <c r="G306" s="38"/>
      <c r="H306" s="77"/>
      <c r="I306" s="77"/>
      <c r="J306" s="77"/>
      <c r="K306" s="45" t="s">
        <v>55</v>
      </c>
    </row>
    <row r="307" spans="1:11" ht="17.25" x14ac:dyDescent="0.3">
      <c r="A307" s="34"/>
      <c r="B307" s="38" t="s">
        <v>105</v>
      </c>
      <c r="C307" s="79"/>
      <c r="D307" s="79"/>
      <c r="E307" s="45">
        <v>0</v>
      </c>
      <c r="F307" s="52">
        <f t="shared" si="6"/>
        <v>0</v>
      </c>
      <c r="G307" s="38"/>
      <c r="H307" s="77"/>
      <c r="I307" s="77"/>
      <c r="J307" s="77"/>
      <c r="K307" s="45" t="s">
        <v>55</v>
      </c>
    </row>
    <row r="308" spans="1:11" ht="17.25" x14ac:dyDescent="0.3">
      <c r="A308" s="34"/>
      <c r="B308" s="38" t="s">
        <v>106</v>
      </c>
      <c r="C308" s="52"/>
      <c r="D308" s="52"/>
      <c r="E308" s="45">
        <v>110.56699999999999</v>
      </c>
      <c r="F308" s="52">
        <f t="shared" si="6"/>
        <v>110.56699999999999</v>
      </c>
      <c r="G308" s="38"/>
      <c r="H308" s="77"/>
      <c r="I308" s="77"/>
      <c r="J308" s="77"/>
      <c r="K308" s="45" t="s">
        <v>55</v>
      </c>
    </row>
    <row r="309" spans="1:11" ht="17.25" x14ac:dyDescent="0.3">
      <c r="A309" s="34"/>
      <c r="B309" s="38" t="s">
        <v>107</v>
      </c>
      <c r="C309" s="52"/>
      <c r="D309" s="52"/>
      <c r="E309" s="45">
        <v>67.584999999999994</v>
      </c>
      <c r="F309" s="52">
        <f t="shared" si="6"/>
        <v>67.584999999999994</v>
      </c>
      <c r="G309" s="38"/>
      <c r="H309" s="77"/>
      <c r="I309" s="77"/>
      <c r="J309" s="77"/>
      <c r="K309" s="45"/>
    </row>
    <row r="310" spans="1:11" ht="17.25" x14ac:dyDescent="0.3">
      <c r="A310" s="34"/>
      <c r="B310" s="38" t="s">
        <v>108</v>
      </c>
      <c r="C310" s="52"/>
      <c r="D310" s="52"/>
      <c r="E310" s="45">
        <v>0</v>
      </c>
      <c r="F310" s="52">
        <f t="shared" si="6"/>
        <v>0</v>
      </c>
      <c r="G310" s="38"/>
      <c r="H310" s="77"/>
      <c r="I310" s="77"/>
      <c r="J310" s="77"/>
      <c r="K310" s="45"/>
    </row>
    <row r="311" spans="1:11" ht="17.25" x14ac:dyDescent="0.3">
      <c r="A311" s="34"/>
      <c r="B311" s="38" t="s">
        <v>109</v>
      </c>
      <c r="C311" s="52"/>
      <c r="D311" s="52"/>
      <c r="E311" s="45">
        <v>0</v>
      </c>
      <c r="F311" s="52">
        <f t="shared" si="6"/>
        <v>0</v>
      </c>
      <c r="G311" s="38"/>
      <c r="H311" s="77"/>
      <c r="I311" s="77"/>
      <c r="J311" s="77"/>
      <c r="K311" s="45" t="s">
        <v>55</v>
      </c>
    </row>
    <row r="312" spans="1:11" ht="17.25" x14ac:dyDescent="0.3">
      <c r="A312" s="34"/>
      <c r="B312" s="78" t="s">
        <v>171</v>
      </c>
      <c r="C312" s="79"/>
      <c r="D312" s="79"/>
      <c r="E312" s="45">
        <v>124</v>
      </c>
      <c r="F312" s="52">
        <f t="shared" si="6"/>
        <v>124</v>
      </c>
      <c r="G312" s="38"/>
      <c r="H312" s="77"/>
      <c r="I312" s="77"/>
      <c r="J312" s="77"/>
      <c r="K312" s="45"/>
    </row>
    <row r="313" spans="1:11" ht="17.25" x14ac:dyDescent="0.3">
      <c r="A313" s="34"/>
      <c r="B313" s="82" t="s">
        <v>172</v>
      </c>
      <c r="C313" s="79"/>
      <c r="D313" s="79"/>
      <c r="E313" s="45">
        <v>2.4</v>
      </c>
      <c r="F313" s="52">
        <f t="shared" si="6"/>
        <v>2.4</v>
      </c>
      <c r="G313" s="38"/>
      <c r="H313" s="77"/>
      <c r="I313" s="77"/>
      <c r="J313" s="77"/>
      <c r="K313" s="45"/>
    </row>
    <row r="314" spans="1:11" ht="17.25" x14ac:dyDescent="0.3">
      <c r="A314" s="34"/>
      <c r="B314" s="38"/>
      <c r="C314" s="79"/>
      <c r="D314" s="79"/>
      <c r="E314" s="45"/>
      <c r="F314" s="52"/>
      <c r="G314" s="38"/>
      <c r="H314" s="77"/>
      <c r="I314" s="77"/>
      <c r="J314" s="77"/>
      <c r="K314" s="45" t="s">
        <v>55</v>
      </c>
    </row>
    <row r="315" spans="1:11" ht="17.25" x14ac:dyDescent="0.3">
      <c r="A315" s="34"/>
      <c r="B315" s="80" t="s">
        <v>110</v>
      </c>
      <c r="C315" s="79"/>
      <c r="D315" s="79"/>
      <c r="E315" s="45"/>
      <c r="F315" s="52"/>
      <c r="G315" s="38"/>
      <c r="H315" s="77"/>
      <c r="I315" s="77"/>
      <c r="J315" s="77"/>
      <c r="K315" s="45" t="s">
        <v>55</v>
      </c>
    </row>
    <row r="316" spans="1:11" ht="17.25" x14ac:dyDescent="0.3">
      <c r="A316" s="34"/>
      <c r="B316" s="38" t="s">
        <v>111</v>
      </c>
      <c r="C316" s="79"/>
      <c r="D316" s="79"/>
      <c r="E316" s="45">
        <v>0</v>
      </c>
      <c r="F316" s="52">
        <f t="shared" si="6"/>
        <v>0</v>
      </c>
      <c r="G316" s="38"/>
      <c r="H316" s="77"/>
      <c r="I316" s="77"/>
      <c r="J316" s="77"/>
      <c r="K316" s="45" t="s">
        <v>55</v>
      </c>
    </row>
    <row r="317" spans="1:11" ht="17.25" x14ac:dyDescent="0.3">
      <c r="A317" s="34"/>
      <c r="B317" s="38" t="s">
        <v>112</v>
      </c>
      <c r="C317" s="79"/>
      <c r="D317" s="79"/>
      <c r="E317" s="45">
        <v>76.5</v>
      </c>
      <c r="F317" s="52">
        <f t="shared" si="6"/>
        <v>76.5</v>
      </c>
      <c r="G317" s="38"/>
      <c r="H317" s="77"/>
      <c r="I317" s="77"/>
      <c r="J317" s="77"/>
      <c r="K317" s="45"/>
    </row>
    <row r="318" spans="1:11" ht="17.25" x14ac:dyDescent="0.3">
      <c r="A318" s="34"/>
      <c r="B318" s="38" t="s">
        <v>113</v>
      </c>
      <c r="C318" s="79"/>
      <c r="D318" s="52"/>
      <c r="E318" s="45">
        <v>0</v>
      </c>
      <c r="F318" s="52">
        <f t="shared" si="6"/>
        <v>0</v>
      </c>
      <c r="G318" s="38"/>
      <c r="H318" s="77"/>
      <c r="I318" s="77"/>
      <c r="J318" s="77"/>
      <c r="K318" s="45"/>
    </row>
    <row r="319" spans="1:11" ht="17.25" x14ac:dyDescent="0.3">
      <c r="A319" s="34"/>
      <c r="B319" s="78" t="s">
        <v>173</v>
      </c>
      <c r="C319" s="79"/>
      <c r="D319" s="79"/>
      <c r="E319" s="45">
        <v>72.254999999999995</v>
      </c>
      <c r="F319" s="52">
        <f t="shared" si="6"/>
        <v>72.254999999999995</v>
      </c>
      <c r="G319" s="38"/>
      <c r="H319" s="77"/>
      <c r="I319" s="77"/>
      <c r="J319" s="77"/>
      <c r="K319" s="45"/>
    </row>
    <row r="320" spans="1:11" ht="17.25" x14ac:dyDescent="0.3">
      <c r="A320" s="34"/>
      <c r="B320" s="78" t="s">
        <v>174</v>
      </c>
      <c r="C320" s="79"/>
      <c r="D320" s="79"/>
      <c r="E320" s="45">
        <v>1.8010000000000002</v>
      </c>
      <c r="F320" s="52">
        <f t="shared" si="6"/>
        <v>1.8010000000000002</v>
      </c>
      <c r="G320" s="38"/>
      <c r="H320" s="77"/>
      <c r="I320" s="77"/>
      <c r="J320" s="77"/>
      <c r="K320" s="45"/>
    </row>
    <row r="321" spans="1:11" ht="17.25" x14ac:dyDescent="0.3">
      <c r="A321" s="34"/>
      <c r="B321" s="38"/>
      <c r="C321" s="79"/>
      <c r="D321" s="79"/>
      <c r="E321" s="45"/>
      <c r="F321" s="52"/>
      <c r="G321" s="38"/>
      <c r="H321" s="77"/>
      <c r="I321" s="77"/>
      <c r="J321" s="77"/>
      <c r="K321" s="45"/>
    </row>
    <row r="322" spans="1:11" ht="17.25" x14ac:dyDescent="0.3">
      <c r="A322" s="34"/>
      <c r="B322" s="80" t="s">
        <v>114</v>
      </c>
      <c r="C322" s="79"/>
      <c r="D322" s="79"/>
      <c r="E322" s="45"/>
      <c r="F322" s="52"/>
      <c r="G322" s="38"/>
      <c r="H322" s="77"/>
      <c r="I322" s="77"/>
      <c r="J322" s="77"/>
      <c r="K322" s="45"/>
    </row>
    <row r="323" spans="1:11" ht="17.25" x14ac:dyDescent="0.3">
      <c r="A323" s="34"/>
      <c r="B323" s="38" t="s">
        <v>115</v>
      </c>
      <c r="C323" s="52"/>
      <c r="D323" s="52">
        <v>63887.42</v>
      </c>
      <c r="E323" s="45">
        <v>42055.025999999998</v>
      </c>
      <c r="F323" s="52">
        <f t="shared" si="6"/>
        <v>105942.446</v>
      </c>
      <c r="G323" s="38"/>
      <c r="H323" s="77"/>
      <c r="I323" s="77"/>
      <c r="J323" s="77"/>
      <c r="K323" s="45"/>
    </row>
    <row r="324" spans="1:11" ht="17.25" x14ac:dyDescent="0.3">
      <c r="A324" s="34"/>
      <c r="B324" s="38" t="s">
        <v>116</v>
      </c>
      <c r="C324" s="52"/>
      <c r="D324" s="52">
        <v>18435.740000000002</v>
      </c>
      <c r="E324" s="45">
        <v>11155.97</v>
      </c>
      <c r="F324" s="52">
        <f t="shared" si="6"/>
        <v>29591.71</v>
      </c>
      <c r="G324" s="38"/>
      <c r="H324" s="77"/>
      <c r="I324" s="77"/>
      <c r="J324" s="77"/>
      <c r="K324" s="45" t="s">
        <v>55</v>
      </c>
    </row>
    <row r="325" spans="1:11" ht="17.25" x14ac:dyDescent="0.3">
      <c r="A325" s="34"/>
      <c r="B325" s="38" t="s">
        <v>117</v>
      </c>
      <c r="C325" s="52"/>
      <c r="D325" s="52">
        <v>691.61</v>
      </c>
      <c r="E325" s="45">
        <v>316.767</v>
      </c>
      <c r="F325" s="52">
        <f t="shared" si="6"/>
        <v>1008.377</v>
      </c>
      <c r="G325" s="38"/>
      <c r="H325" s="77"/>
      <c r="I325" s="77"/>
      <c r="J325" s="77"/>
      <c r="K325" s="45" t="s">
        <v>55</v>
      </c>
    </row>
    <row r="326" spans="1:11" ht="17.25" x14ac:dyDescent="0.3">
      <c r="A326" s="34"/>
      <c r="B326" s="38" t="s">
        <v>118</v>
      </c>
      <c r="C326" s="52"/>
      <c r="D326" s="52">
        <v>6629.45</v>
      </c>
      <c r="E326" s="45">
        <v>1336.2760000000001</v>
      </c>
      <c r="F326" s="52">
        <f t="shared" si="6"/>
        <v>7965.7259999999997</v>
      </c>
      <c r="G326" s="38"/>
      <c r="H326" s="77"/>
      <c r="I326" s="77"/>
      <c r="J326" s="77"/>
      <c r="K326" s="45"/>
    </row>
    <row r="327" spans="1:11" ht="17.25" x14ac:dyDescent="0.3">
      <c r="A327" s="34"/>
      <c r="B327" s="38" t="s">
        <v>119</v>
      </c>
      <c r="C327" s="52"/>
      <c r="D327" s="52"/>
      <c r="E327" s="45">
        <v>36.869999999999997</v>
      </c>
      <c r="F327" s="52">
        <f t="shared" si="6"/>
        <v>36.869999999999997</v>
      </c>
      <c r="G327" s="38"/>
      <c r="H327" s="77"/>
      <c r="I327" s="77"/>
      <c r="J327" s="77"/>
      <c r="K327" s="45" t="s">
        <v>55</v>
      </c>
    </row>
    <row r="328" spans="1:11" ht="17.25" x14ac:dyDescent="0.3">
      <c r="A328" s="34"/>
      <c r="B328" s="78" t="s">
        <v>175</v>
      </c>
      <c r="C328" s="52"/>
      <c r="D328" s="52"/>
      <c r="E328" s="45">
        <v>30.4</v>
      </c>
      <c r="F328" s="52">
        <f t="shared" si="6"/>
        <v>30.4</v>
      </c>
      <c r="G328" s="38"/>
      <c r="H328" s="77"/>
      <c r="I328" s="77"/>
      <c r="J328" s="77"/>
      <c r="K328" s="45"/>
    </row>
    <row r="329" spans="1:11" ht="17.25" x14ac:dyDescent="0.3">
      <c r="A329" s="34"/>
      <c r="B329" s="38" t="s">
        <v>101</v>
      </c>
      <c r="C329" s="79"/>
      <c r="D329" s="97"/>
      <c r="E329" s="45">
        <v>0</v>
      </c>
      <c r="F329" s="52">
        <f t="shared" si="6"/>
        <v>0</v>
      </c>
      <c r="G329" s="38"/>
      <c r="H329" s="77"/>
      <c r="I329" s="77"/>
      <c r="J329" s="77"/>
      <c r="K329" s="45"/>
    </row>
    <row r="330" spans="1:11" ht="17.25" x14ac:dyDescent="0.3">
      <c r="A330" s="34"/>
      <c r="B330" s="38"/>
      <c r="C330" s="79"/>
      <c r="D330" s="79"/>
      <c r="E330" s="45">
        <v>0</v>
      </c>
      <c r="F330" s="52"/>
      <c r="G330" s="38"/>
      <c r="H330" s="77"/>
      <c r="I330" s="77"/>
      <c r="J330" s="77"/>
      <c r="K330" s="45"/>
    </row>
    <row r="331" spans="1:11" ht="17.25" x14ac:dyDescent="0.3">
      <c r="A331" s="34"/>
      <c r="B331" s="80" t="s">
        <v>120</v>
      </c>
      <c r="C331" s="79"/>
      <c r="D331" s="79"/>
      <c r="E331" s="45">
        <v>0</v>
      </c>
      <c r="F331" s="52"/>
      <c r="G331" s="38"/>
      <c r="H331" s="77"/>
      <c r="I331" s="77"/>
      <c r="J331" s="77"/>
      <c r="K331" s="45" t="s">
        <v>55</v>
      </c>
    </row>
    <row r="332" spans="1:11" ht="17.25" x14ac:dyDescent="0.3">
      <c r="A332" s="34"/>
      <c r="B332" s="38" t="s">
        <v>155</v>
      </c>
      <c r="C332" s="79"/>
      <c r="D332" s="79"/>
      <c r="E332" s="45">
        <v>1176.866</v>
      </c>
      <c r="F332" s="52">
        <f t="shared" si="6"/>
        <v>1176.866</v>
      </c>
      <c r="G332" s="38"/>
      <c r="H332" s="77"/>
      <c r="I332" s="77"/>
      <c r="J332" s="77"/>
      <c r="K332" s="45"/>
    </row>
    <row r="333" spans="1:11" ht="17.25" x14ac:dyDescent="0.3">
      <c r="A333" s="34"/>
      <c r="B333" s="38" t="s">
        <v>176</v>
      </c>
      <c r="C333" s="79"/>
      <c r="D333" s="79"/>
      <c r="E333" s="45">
        <v>4867.2520000000004</v>
      </c>
      <c r="F333" s="52">
        <f t="shared" si="6"/>
        <v>4867.2520000000004</v>
      </c>
      <c r="G333" s="38"/>
      <c r="H333" s="77"/>
      <c r="I333" s="77"/>
      <c r="J333" s="77"/>
      <c r="K333" s="45"/>
    </row>
    <row r="334" spans="1:11" ht="17.25" x14ac:dyDescent="0.3">
      <c r="A334" s="34"/>
      <c r="B334" s="78" t="s">
        <v>177</v>
      </c>
      <c r="C334" s="52"/>
      <c r="D334" s="79"/>
      <c r="E334" s="45">
        <v>0</v>
      </c>
      <c r="F334" s="52">
        <f t="shared" si="6"/>
        <v>0</v>
      </c>
      <c r="G334" s="38"/>
      <c r="H334" s="77"/>
      <c r="I334" s="77"/>
      <c r="J334" s="77"/>
      <c r="K334" s="45"/>
    </row>
    <row r="335" spans="1:11" ht="17.25" x14ac:dyDescent="0.3">
      <c r="A335" s="34"/>
      <c r="B335" s="78" t="s">
        <v>178</v>
      </c>
      <c r="C335" s="79"/>
      <c r="D335" s="79"/>
      <c r="E335" s="45">
        <v>0</v>
      </c>
      <c r="F335" s="52">
        <f t="shared" si="6"/>
        <v>0</v>
      </c>
      <c r="G335" s="38"/>
      <c r="H335" s="77"/>
      <c r="I335" s="77"/>
      <c r="J335" s="77"/>
      <c r="K335" s="45"/>
    </row>
    <row r="336" spans="1:11" ht="17.25" x14ac:dyDescent="0.3">
      <c r="A336" s="34"/>
      <c r="B336" s="38"/>
      <c r="C336" s="79"/>
      <c r="D336" s="79"/>
      <c r="E336" s="45">
        <v>0</v>
      </c>
      <c r="F336" s="52"/>
      <c r="G336" s="38"/>
      <c r="H336" s="77"/>
      <c r="I336" s="77"/>
      <c r="J336" s="77"/>
      <c r="K336" s="45"/>
    </row>
    <row r="337" spans="1:11" ht="17.25" x14ac:dyDescent="0.3">
      <c r="A337" s="34"/>
      <c r="B337" s="80" t="s">
        <v>121</v>
      </c>
      <c r="C337" s="79"/>
      <c r="D337" s="79"/>
      <c r="E337" s="45"/>
      <c r="F337" s="52"/>
      <c r="G337" s="38"/>
      <c r="H337" s="77"/>
      <c r="I337" s="77"/>
      <c r="J337" s="77"/>
      <c r="K337" s="45"/>
    </row>
    <row r="338" spans="1:11" ht="17.25" x14ac:dyDescent="0.3">
      <c r="A338" s="34"/>
      <c r="B338" s="80" t="s">
        <v>122</v>
      </c>
      <c r="C338" s="79"/>
      <c r="D338" s="79"/>
      <c r="E338" s="45"/>
      <c r="F338" s="52"/>
      <c r="G338" s="38"/>
      <c r="H338" s="77"/>
      <c r="I338" s="77"/>
      <c r="J338" s="77"/>
      <c r="K338" s="45"/>
    </row>
    <row r="339" spans="1:11" ht="17.25" x14ac:dyDescent="0.3">
      <c r="A339" s="34"/>
      <c r="B339" s="38" t="s">
        <v>123</v>
      </c>
      <c r="C339" s="52"/>
      <c r="D339" s="52"/>
      <c r="E339" s="45">
        <v>0</v>
      </c>
      <c r="F339" s="52">
        <f t="shared" ref="F339:F361" si="8">SUM(C339:E339)</f>
        <v>0</v>
      </c>
      <c r="G339" s="38"/>
      <c r="H339" s="77"/>
      <c r="I339" s="77"/>
      <c r="J339" s="77"/>
      <c r="K339" s="45"/>
    </row>
    <row r="340" spans="1:11" ht="17.25" x14ac:dyDescent="0.3">
      <c r="A340" s="34"/>
      <c r="B340" s="38" t="s">
        <v>124</v>
      </c>
      <c r="C340" s="52"/>
      <c r="D340" s="52">
        <v>81.430000000000007</v>
      </c>
      <c r="E340" s="45">
        <v>64.190999999999988</v>
      </c>
      <c r="F340" s="52">
        <f t="shared" si="8"/>
        <v>145.62099999999998</v>
      </c>
      <c r="G340" s="38"/>
      <c r="H340" s="77"/>
      <c r="I340" s="77"/>
      <c r="J340" s="77"/>
      <c r="K340" s="45"/>
    </row>
    <row r="341" spans="1:11" ht="17.25" x14ac:dyDescent="0.3">
      <c r="A341" s="34"/>
      <c r="B341" s="38" t="s">
        <v>125</v>
      </c>
      <c r="C341" s="52"/>
      <c r="D341" s="52">
        <v>2276.19</v>
      </c>
      <c r="E341" s="45">
        <v>1214.8030000000001</v>
      </c>
      <c r="F341" s="52">
        <f t="shared" si="8"/>
        <v>3490.9930000000004</v>
      </c>
      <c r="G341" s="38"/>
      <c r="H341" s="77"/>
      <c r="I341" s="77"/>
      <c r="J341" s="77"/>
      <c r="K341" s="45"/>
    </row>
    <row r="342" spans="1:11" ht="17.25" x14ac:dyDescent="0.3">
      <c r="A342" s="34"/>
      <c r="B342" s="38" t="s">
        <v>126</v>
      </c>
      <c r="C342" s="52"/>
      <c r="D342" s="52"/>
      <c r="E342" s="45">
        <v>0</v>
      </c>
      <c r="F342" s="52">
        <f t="shared" si="8"/>
        <v>0</v>
      </c>
      <c r="G342" s="38"/>
      <c r="H342" s="77"/>
      <c r="I342" s="77"/>
      <c r="J342" s="77"/>
      <c r="K342" s="45"/>
    </row>
    <row r="343" spans="1:11" ht="17.25" x14ac:dyDescent="0.3">
      <c r="A343" s="34"/>
      <c r="B343" s="38" t="s">
        <v>127</v>
      </c>
      <c r="C343" s="52"/>
      <c r="D343" s="52"/>
      <c r="E343" s="45">
        <v>0</v>
      </c>
      <c r="F343" s="52">
        <f t="shared" si="8"/>
        <v>0</v>
      </c>
      <c r="G343" s="38"/>
      <c r="H343" s="77"/>
      <c r="I343" s="77"/>
      <c r="J343" s="77"/>
      <c r="K343" s="45"/>
    </row>
    <row r="344" spans="1:11" ht="17.25" x14ac:dyDescent="0.3">
      <c r="A344" s="34"/>
      <c r="B344" s="38" t="s">
        <v>128</v>
      </c>
      <c r="C344" s="67">
        <v>398.74</v>
      </c>
      <c r="D344" s="52"/>
      <c r="E344" s="45">
        <v>0</v>
      </c>
      <c r="F344" s="52">
        <f t="shared" si="8"/>
        <v>398.74</v>
      </c>
      <c r="G344" s="38"/>
      <c r="H344" s="77"/>
      <c r="I344" s="77"/>
      <c r="J344" s="77"/>
      <c r="K344" s="45"/>
    </row>
    <row r="345" spans="1:11" ht="17.25" x14ac:dyDescent="0.3">
      <c r="A345" s="34"/>
      <c r="B345" s="38" t="s">
        <v>129</v>
      </c>
      <c r="C345" s="52"/>
      <c r="D345" s="79"/>
      <c r="E345" s="45">
        <v>3.4000000000000002E-2</v>
      </c>
      <c r="F345" s="52">
        <f t="shared" si="8"/>
        <v>3.4000000000000002E-2</v>
      </c>
      <c r="G345" s="38"/>
      <c r="H345" s="77"/>
      <c r="I345" s="77"/>
      <c r="J345" s="77"/>
      <c r="K345" s="45" t="s">
        <v>55</v>
      </c>
    </row>
    <row r="346" spans="1:11" ht="17.25" x14ac:dyDescent="0.3">
      <c r="A346" s="34"/>
      <c r="B346" s="38" t="s">
        <v>130</v>
      </c>
      <c r="C346" s="79"/>
      <c r="D346" s="79"/>
      <c r="E346" s="45">
        <v>0</v>
      </c>
      <c r="F346" s="52">
        <f t="shared" si="8"/>
        <v>0</v>
      </c>
      <c r="G346" s="38"/>
      <c r="H346" s="77"/>
      <c r="I346" s="77"/>
      <c r="J346" s="77"/>
      <c r="K346" s="45"/>
    </row>
    <row r="347" spans="1:11" ht="17.25" x14ac:dyDescent="0.3">
      <c r="A347" s="34"/>
      <c r="B347" s="38" t="s">
        <v>131</v>
      </c>
      <c r="C347" s="79"/>
      <c r="D347" s="79"/>
      <c r="E347" s="45">
        <v>1371.1780000000001</v>
      </c>
      <c r="F347" s="52">
        <f t="shared" si="8"/>
        <v>1371.1780000000001</v>
      </c>
      <c r="G347" s="38"/>
      <c r="H347" s="77"/>
      <c r="I347" s="77"/>
      <c r="J347" s="77"/>
      <c r="K347" s="45" t="s">
        <v>55</v>
      </c>
    </row>
    <row r="348" spans="1:11" ht="17.25" x14ac:dyDescent="0.3">
      <c r="A348" s="34"/>
      <c r="B348" s="38" t="s">
        <v>132</v>
      </c>
      <c r="C348" s="79"/>
      <c r="D348" s="79"/>
      <c r="E348" s="45">
        <v>0</v>
      </c>
      <c r="F348" s="52">
        <f t="shared" si="8"/>
        <v>0</v>
      </c>
      <c r="G348" s="38"/>
      <c r="H348" s="77"/>
      <c r="I348" s="77"/>
      <c r="J348" s="77"/>
      <c r="K348" s="45"/>
    </row>
    <row r="349" spans="1:11" ht="17.25" x14ac:dyDescent="0.3">
      <c r="A349" s="34"/>
      <c r="B349" s="38" t="s">
        <v>133</v>
      </c>
      <c r="C349" s="79"/>
      <c r="D349" s="79"/>
      <c r="E349" s="45">
        <v>108.8</v>
      </c>
      <c r="F349" s="52">
        <f t="shared" si="8"/>
        <v>108.8</v>
      </c>
      <c r="G349" s="38"/>
      <c r="H349" s="77"/>
      <c r="I349" s="77"/>
      <c r="J349" s="77"/>
      <c r="K349" s="45"/>
    </row>
    <row r="350" spans="1:11" ht="17.25" x14ac:dyDescent="0.3">
      <c r="A350" s="34"/>
      <c r="B350" s="38" t="s">
        <v>134</v>
      </c>
      <c r="C350" s="79"/>
      <c r="D350" s="79"/>
      <c r="E350" s="45">
        <v>0</v>
      </c>
      <c r="F350" s="52">
        <f t="shared" si="8"/>
        <v>0</v>
      </c>
      <c r="G350" s="38"/>
      <c r="H350" s="77"/>
      <c r="I350" s="77"/>
      <c r="J350" s="77"/>
      <c r="K350" s="45"/>
    </row>
    <row r="351" spans="1:11" ht="17.25" x14ac:dyDescent="0.3">
      <c r="A351" s="34"/>
      <c r="B351" s="78" t="s">
        <v>179</v>
      </c>
      <c r="C351" s="79"/>
      <c r="D351" s="79"/>
      <c r="E351" s="45">
        <v>0</v>
      </c>
      <c r="F351" s="52">
        <f t="shared" si="8"/>
        <v>0</v>
      </c>
      <c r="G351" s="38"/>
      <c r="H351" s="77"/>
      <c r="I351" s="77"/>
      <c r="J351" s="77"/>
      <c r="K351" s="45"/>
    </row>
    <row r="352" spans="1:11" ht="17.25" x14ac:dyDescent="0.3">
      <c r="A352" s="34"/>
      <c r="B352" s="78" t="s">
        <v>180</v>
      </c>
      <c r="C352" s="79"/>
      <c r="D352" s="79"/>
      <c r="E352" s="45">
        <v>30.986999999999998</v>
      </c>
      <c r="F352" s="52">
        <f t="shared" si="8"/>
        <v>30.986999999999998</v>
      </c>
      <c r="G352" s="38"/>
      <c r="H352" s="77"/>
      <c r="I352" s="77"/>
      <c r="J352" s="77"/>
      <c r="K352" s="45"/>
    </row>
    <row r="353" spans="1:1025" ht="17.25" x14ac:dyDescent="0.3">
      <c r="A353" s="34"/>
      <c r="B353" s="78" t="s">
        <v>181</v>
      </c>
      <c r="C353" s="79"/>
      <c r="D353" s="79"/>
      <c r="E353" s="45">
        <v>0</v>
      </c>
      <c r="F353" s="52">
        <f t="shared" si="8"/>
        <v>0</v>
      </c>
      <c r="G353" s="38"/>
      <c r="H353" s="77"/>
      <c r="I353" s="77"/>
      <c r="J353" s="77"/>
      <c r="K353" s="45"/>
    </row>
    <row r="354" spans="1:1025" ht="17.25" x14ac:dyDescent="0.3">
      <c r="A354" s="34"/>
      <c r="B354" s="78" t="s">
        <v>182</v>
      </c>
      <c r="C354" s="79"/>
      <c r="D354" s="79"/>
      <c r="E354" s="45">
        <v>317.05</v>
      </c>
      <c r="F354" s="52">
        <f t="shared" si="8"/>
        <v>317.05</v>
      </c>
      <c r="G354" s="38"/>
      <c r="H354" s="77"/>
      <c r="I354" s="77"/>
      <c r="J354" s="77"/>
      <c r="K354" s="45"/>
    </row>
    <row r="355" spans="1:1025" ht="17.25" x14ac:dyDescent="0.3">
      <c r="A355" s="34"/>
      <c r="B355" s="78" t="s">
        <v>183</v>
      </c>
      <c r="C355" s="79"/>
      <c r="D355" s="79"/>
      <c r="E355" s="45">
        <v>1257.0999999999999</v>
      </c>
      <c r="F355" s="52">
        <f t="shared" si="8"/>
        <v>1257.0999999999999</v>
      </c>
      <c r="G355" s="38"/>
      <c r="H355" s="77"/>
      <c r="I355" s="77"/>
      <c r="J355" s="77"/>
      <c r="K355" s="45"/>
    </row>
    <row r="356" spans="1:1025" ht="17.25" x14ac:dyDescent="0.3">
      <c r="A356" s="34"/>
      <c r="B356" s="78" t="s">
        <v>184</v>
      </c>
      <c r="C356" s="79"/>
      <c r="D356" s="79"/>
      <c r="E356" s="45">
        <v>460</v>
      </c>
      <c r="F356" s="52">
        <f t="shared" si="8"/>
        <v>460</v>
      </c>
      <c r="G356" s="38"/>
      <c r="H356" s="77"/>
      <c r="I356" s="77"/>
      <c r="J356" s="77"/>
      <c r="K356" s="45"/>
    </row>
    <row r="357" spans="1:1025" ht="17.25" x14ac:dyDescent="0.3">
      <c r="A357" s="34"/>
      <c r="B357" s="78" t="s">
        <v>185</v>
      </c>
      <c r="C357" s="79"/>
      <c r="D357" s="79"/>
      <c r="E357" s="45">
        <v>0</v>
      </c>
      <c r="F357" s="52">
        <f t="shared" si="8"/>
        <v>0</v>
      </c>
      <c r="G357" s="38"/>
      <c r="H357" s="77"/>
      <c r="I357" s="77"/>
      <c r="J357" s="77"/>
      <c r="K357" s="45"/>
    </row>
    <row r="358" spans="1:1025" ht="17.25" x14ac:dyDescent="0.3">
      <c r="A358" s="34"/>
      <c r="B358" s="78" t="s">
        <v>186</v>
      </c>
      <c r="C358" s="79"/>
      <c r="D358" s="79"/>
      <c r="E358" s="45">
        <v>0</v>
      </c>
      <c r="F358" s="52">
        <f t="shared" si="8"/>
        <v>0</v>
      </c>
      <c r="G358" s="38"/>
      <c r="H358" s="77"/>
      <c r="I358" s="77"/>
      <c r="J358" s="77"/>
      <c r="K358" s="45"/>
    </row>
    <row r="359" spans="1:1025" ht="17.25" x14ac:dyDescent="0.3">
      <c r="A359" s="34"/>
      <c r="B359" s="38"/>
      <c r="C359" s="79"/>
      <c r="D359" s="79"/>
      <c r="E359" s="45"/>
      <c r="F359" s="52"/>
      <c r="G359" s="38"/>
      <c r="H359" s="77"/>
      <c r="I359" s="77"/>
      <c r="J359" s="77"/>
      <c r="K359" s="45"/>
    </row>
    <row r="360" spans="1:1025" ht="17.25" x14ac:dyDescent="0.3">
      <c r="A360" s="34"/>
      <c r="B360" s="80" t="s">
        <v>135</v>
      </c>
      <c r="C360" s="79"/>
      <c r="D360" s="79"/>
      <c r="E360" s="45"/>
      <c r="F360" s="52"/>
      <c r="G360" s="38"/>
      <c r="H360" s="77"/>
      <c r="I360" s="77"/>
      <c r="J360" s="77"/>
      <c r="K360" s="45"/>
    </row>
    <row r="361" spans="1:1025" ht="17.25" x14ac:dyDescent="0.3">
      <c r="A361" s="34"/>
      <c r="B361" s="38" t="s">
        <v>136</v>
      </c>
      <c r="C361" s="79"/>
      <c r="D361" s="53"/>
      <c r="E361" s="45">
        <v>626.52499999999998</v>
      </c>
      <c r="F361" s="52">
        <f t="shared" si="8"/>
        <v>626.52499999999998</v>
      </c>
      <c r="G361" s="38"/>
      <c r="H361" s="77"/>
      <c r="I361" s="77"/>
      <c r="J361" s="77"/>
      <c r="K361" s="45"/>
    </row>
    <row r="362" spans="1:1025" ht="17.25" x14ac:dyDescent="0.3">
      <c r="A362" s="34"/>
      <c r="B362" s="38"/>
      <c r="C362" s="79"/>
      <c r="D362" s="79"/>
      <c r="E362" s="45"/>
      <c r="F362" s="52"/>
      <c r="G362" s="38"/>
      <c r="H362" s="77"/>
      <c r="I362" s="77"/>
      <c r="J362" s="77"/>
      <c r="K362" s="45"/>
    </row>
    <row r="363" spans="1:1025" ht="17.25" x14ac:dyDescent="0.3">
      <c r="A363" s="34"/>
      <c r="B363" s="84" t="s">
        <v>137</v>
      </c>
      <c r="C363" s="79"/>
      <c r="D363" s="79"/>
      <c r="E363" s="45"/>
      <c r="F363" s="52"/>
      <c r="G363" s="38"/>
      <c r="H363" s="77"/>
      <c r="I363" s="77"/>
      <c r="J363" s="77"/>
      <c r="K363" s="45"/>
    </row>
    <row r="364" spans="1:1025" ht="17.25" x14ac:dyDescent="0.3">
      <c r="A364" s="34"/>
      <c r="B364" s="85" t="s">
        <v>138</v>
      </c>
      <c r="C364" s="52"/>
      <c r="D364" s="79"/>
      <c r="E364" s="45">
        <v>2708.4</v>
      </c>
      <c r="F364" s="52">
        <f>SUM(C364:E364)</f>
        <v>2708.4</v>
      </c>
      <c r="G364" s="38"/>
      <c r="H364" s="77"/>
      <c r="I364" s="77"/>
      <c r="J364" s="77"/>
      <c r="K364" s="45"/>
    </row>
    <row r="365" spans="1:1025" ht="17.25" x14ac:dyDescent="0.3">
      <c r="A365" s="34"/>
      <c r="B365" s="85" t="s">
        <v>139</v>
      </c>
      <c r="C365" s="79"/>
      <c r="D365" s="79"/>
      <c r="E365" s="45">
        <v>1243.3349999999998</v>
      </c>
      <c r="F365" s="52">
        <f>SUM(C365:E365)</f>
        <v>1243.3349999999998</v>
      </c>
      <c r="G365" s="38"/>
      <c r="H365" s="77"/>
      <c r="I365" s="77"/>
      <c r="J365" s="77"/>
      <c r="K365" s="45"/>
    </row>
    <row r="366" spans="1:1025" ht="18" thickBot="1" x14ac:dyDescent="0.35">
      <c r="A366" s="34"/>
      <c r="B366" s="85"/>
      <c r="C366" s="79"/>
      <c r="D366" s="79"/>
      <c r="E366" s="79"/>
      <c r="F366" s="52"/>
      <c r="G366" s="38"/>
      <c r="H366" s="77"/>
      <c r="I366" s="77"/>
      <c r="J366" s="77"/>
      <c r="K366" s="45"/>
    </row>
    <row r="367" spans="1:1025" ht="17.25" thickBot="1" x14ac:dyDescent="0.3">
      <c r="A367" s="34"/>
      <c r="B367" s="91" t="s">
        <v>140</v>
      </c>
      <c r="C367" s="92">
        <f>SUM(C264:C365)</f>
        <v>726.88</v>
      </c>
      <c r="D367" s="130">
        <f>SUM(D264:D365)</f>
        <v>117683.23</v>
      </c>
      <c r="E367" s="130">
        <f>SUM(E264:E365)</f>
        <v>91706.921999999977</v>
      </c>
      <c r="F367" s="130">
        <f>SUM(F264:F365)</f>
        <v>210117.03199999998</v>
      </c>
      <c r="G367" s="91" t="s">
        <v>140</v>
      </c>
      <c r="H367" s="130">
        <f>SUM(H264:H365)</f>
        <v>245994.37999999998</v>
      </c>
      <c r="I367" s="130">
        <f>SUM(I264:I365)</f>
        <v>588.01</v>
      </c>
      <c r="J367" s="130">
        <f>SUM(J264:J365)</f>
        <v>2710.364</v>
      </c>
      <c r="K367" s="130">
        <f>SUM(K264:K365)</f>
        <v>249292.75399999996</v>
      </c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4"/>
      <c r="BM367" s="34"/>
      <c r="BN367" s="34"/>
      <c r="BO367" s="34"/>
      <c r="BP367" s="34"/>
      <c r="BQ367" s="34"/>
      <c r="BR367" s="34"/>
      <c r="BS367" s="34"/>
      <c r="BT367" s="34"/>
      <c r="BU367" s="34"/>
      <c r="BV367" s="34"/>
      <c r="BW367" s="34"/>
      <c r="BX367" s="34"/>
      <c r="BY367" s="34"/>
      <c r="BZ367" s="34"/>
      <c r="CA367" s="34"/>
      <c r="CB367" s="34"/>
      <c r="CC367" s="34"/>
      <c r="CD367" s="34"/>
      <c r="CE367" s="34"/>
      <c r="CF367" s="34"/>
      <c r="CG367" s="34"/>
      <c r="CH367" s="34"/>
      <c r="CI367" s="34"/>
      <c r="CJ367" s="34"/>
      <c r="CK367" s="34"/>
      <c r="CL367" s="34"/>
      <c r="CM367" s="34"/>
      <c r="CN367" s="34"/>
      <c r="CO367" s="34"/>
      <c r="CP367" s="34"/>
      <c r="CQ367" s="34"/>
      <c r="CR367" s="34"/>
      <c r="CS367" s="34"/>
      <c r="CT367" s="34"/>
      <c r="CU367" s="34"/>
      <c r="CV367" s="34"/>
      <c r="CW367" s="34"/>
      <c r="CX367" s="34"/>
      <c r="CY367" s="34"/>
      <c r="CZ367" s="34"/>
      <c r="DA367" s="34"/>
      <c r="DB367" s="34"/>
      <c r="DC367" s="34"/>
      <c r="DD367" s="34"/>
      <c r="DE367" s="34"/>
      <c r="DF367" s="34"/>
      <c r="DG367" s="34"/>
      <c r="DH367" s="34"/>
      <c r="DI367" s="34"/>
      <c r="DJ367" s="34"/>
      <c r="DK367" s="34"/>
      <c r="DL367" s="34"/>
      <c r="DM367" s="34"/>
      <c r="DN367" s="34"/>
      <c r="DO367" s="34"/>
      <c r="DP367" s="34"/>
      <c r="DQ367" s="34"/>
      <c r="DR367" s="34"/>
      <c r="DS367" s="34"/>
      <c r="DT367" s="34"/>
      <c r="DU367" s="34"/>
      <c r="DV367" s="34"/>
      <c r="DW367" s="34"/>
      <c r="DX367" s="34"/>
      <c r="DY367" s="34"/>
      <c r="DZ367" s="34"/>
      <c r="EA367" s="34"/>
      <c r="EB367" s="34"/>
      <c r="EC367" s="34"/>
      <c r="ED367" s="34"/>
      <c r="EE367" s="34"/>
      <c r="EF367" s="34"/>
      <c r="EG367" s="34"/>
      <c r="EH367" s="34"/>
      <c r="EI367" s="34"/>
      <c r="EJ367" s="34"/>
      <c r="EK367" s="34"/>
      <c r="EL367" s="34"/>
      <c r="EM367" s="34"/>
      <c r="EN367" s="34"/>
      <c r="EO367" s="34"/>
      <c r="EP367" s="34"/>
      <c r="EQ367" s="34"/>
      <c r="ER367" s="34"/>
      <c r="ES367" s="34"/>
      <c r="ET367" s="34"/>
      <c r="EU367" s="34"/>
      <c r="EV367" s="34"/>
      <c r="EW367" s="34"/>
      <c r="EX367" s="34"/>
      <c r="EY367" s="34"/>
      <c r="EZ367" s="34"/>
      <c r="FA367" s="34"/>
      <c r="FB367" s="34"/>
      <c r="FC367" s="34"/>
      <c r="FD367" s="34"/>
      <c r="FE367" s="34"/>
      <c r="FF367" s="34"/>
      <c r="FG367" s="34"/>
      <c r="FH367" s="34"/>
      <c r="FI367" s="34"/>
      <c r="FJ367" s="34"/>
      <c r="FK367" s="34"/>
      <c r="FL367" s="34"/>
      <c r="FM367" s="34"/>
      <c r="FN367" s="34"/>
      <c r="FO367" s="34"/>
      <c r="FP367" s="34"/>
      <c r="FQ367" s="34"/>
      <c r="FR367" s="34"/>
      <c r="FS367" s="34"/>
      <c r="FT367" s="34"/>
      <c r="FU367" s="34"/>
      <c r="FV367" s="34"/>
      <c r="FW367" s="34"/>
      <c r="FX367" s="34"/>
      <c r="FY367" s="34"/>
      <c r="FZ367" s="34"/>
      <c r="GA367" s="34"/>
      <c r="GB367" s="34"/>
      <c r="GC367" s="34"/>
      <c r="GD367" s="34"/>
      <c r="GE367" s="34"/>
      <c r="GF367" s="34"/>
      <c r="GG367" s="34"/>
      <c r="GH367" s="34"/>
      <c r="GI367" s="34"/>
      <c r="GJ367" s="34"/>
      <c r="GK367" s="34"/>
      <c r="GL367" s="34"/>
      <c r="GM367" s="34"/>
      <c r="GN367" s="34"/>
      <c r="GO367" s="34"/>
      <c r="GP367" s="34"/>
      <c r="GQ367" s="34"/>
      <c r="GR367" s="34"/>
      <c r="GS367" s="34"/>
      <c r="GT367" s="34"/>
      <c r="GU367" s="34"/>
      <c r="GV367" s="34"/>
      <c r="GW367" s="34"/>
      <c r="GX367" s="34"/>
      <c r="GY367" s="34"/>
      <c r="GZ367" s="34"/>
      <c r="HA367" s="34"/>
      <c r="HB367" s="34"/>
      <c r="HC367" s="34"/>
      <c r="HD367" s="34"/>
      <c r="HE367" s="34"/>
      <c r="HF367" s="34"/>
      <c r="HG367" s="34"/>
      <c r="HH367" s="34"/>
      <c r="HI367" s="34"/>
      <c r="HJ367" s="34"/>
      <c r="HK367" s="34"/>
      <c r="HL367" s="34"/>
      <c r="HM367" s="34"/>
      <c r="HN367" s="34"/>
      <c r="HO367" s="34"/>
      <c r="HP367" s="34"/>
      <c r="HQ367" s="34"/>
      <c r="HR367" s="34"/>
      <c r="HS367" s="34"/>
      <c r="HT367" s="34"/>
      <c r="HU367" s="34"/>
      <c r="HV367" s="34"/>
      <c r="HW367" s="34"/>
      <c r="HX367" s="34"/>
      <c r="HY367" s="34"/>
      <c r="HZ367" s="34"/>
      <c r="IA367" s="34"/>
      <c r="IB367" s="34"/>
      <c r="IC367" s="34"/>
      <c r="ID367" s="34"/>
      <c r="IE367" s="34"/>
      <c r="IF367" s="34"/>
      <c r="IG367" s="34"/>
      <c r="IH367" s="34"/>
      <c r="II367" s="34"/>
      <c r="IJ367" s="34"/>
      <c r="IK367" s="34"/>
      <c r="IL367" s="34"/>
      <c r="IM367" s="34"/>
      <c r="IN367" s="34"/>
      <c r="IO367" s="34"/>
      <c r="IP367" s="34"/>
      <c r="IQ367" s="34"/>
      <c r="IR367" s="34"/>
      <c r="IS367" s="34"/>
      <c r="IT367" s="34"/>
      <c r="IU367" s="34"/>
      <c r="IV367" s="34"/>
      <c r="IW367" s="34"/>
      <c r="IX367" s="34"/>
      <c r="IY367" s="34"/>
      <c r="IZ367" s="34"/>
      <c r="JA367" s="34"/>
      <c r="JB367" s="34"/>
      <c r="JC367" s="34"/>
      <c r="JD367" s="34"/>
      <c r="JE367" s="34"/>
      <c r="JF367" s="34"/>
      <c r="JG367" s="34"/>
      <c r="JH367" s="34"/>
      <c r="JI367" s="34"/>
      <c r="JJ367" s="34"/>
      <c r="JK367" s="34"/>
      <c r="JL367" s="34"/>
      <c r="JM367" s="34"/>
      <c r="JN367" s="34"/>
      <c r="JO367" s="34"/>
      <c r="JP367" s="34"/>
      <c r="JQ367" s="34"/>
      <c r="JR367" s="34"/>
      <c r="JS367" s="34"/>
      <c r="JT367" s="34"/>
      <c r="JU367" s="34"/>
      <c r="JV367" s="34"/>
      <c r="JW367" s="34"/>
      <c r="JX367" s="34"/>
      <c r="JY367" s="34"/>
      <c r="JZ367" s="34"/>
      <c r="KA367" s="34"/>
      <c r="KB367" s="34"/>
      <c r="KC367" s="34"/>
      <c r="KD367" s="34"/>
      <c r="KE367" s="34"/>
      <c r="KF367" s="34"/>
      <c r="KG367" s="34"/>
      <c r="KH367" s="34"/>
      <c r="KI367" s="34"/>
      <c r="KJ367" s="34"/>
      <c r="KK367" s="34"/>
      <c r="KL367" s="34"/>
      <c r="KM367" s="34"/>
      <c r="KN367" s="34"/>
      <c r="KO367" s="34"/>
      <c r="KP367" s="34"/>
      <c r="KQ367" s="34"/>
      <c r="KR367" s="34"/>
      <c r="KS367" s="34"/>
      <c r="KT367" s="34"/>
      <c r="KU367" s="34"/>
      <c r="KV367" s="34"/>
      <c r="KW367" s="34"/>
      <c r="KX367" s="34"/>
      <c r="KY367" s="34"/>
      <c r="KZ367" s="34"/>
      <c r="LA367" s="34"/>
      <c r="LB367" s="34"/>
      <c r="LC367" s="34"/>
      <c r="LD367" s="34"/>
      <c r="LE367" s="34"/>
      <c r="LF367" s="34"/>
      <c r="LG367" s="34"/>
      <c r="LH367" s="34"/>
      <c r="LI367" s="34"/>
      <c r="LJ367" s="34"/>
      <c r="LK367" s="34"/>
      <c r="LL367" s="34"/>
      <c r="LM367" s="34"/>
      <c r="LN367" s="34"/>
      <c r="LO367" s="34"/>
      <c r="LP367" s="34"/>
      <c r="LQ367" s="34"/>
      <c r="LR367" s="34"/>
      <c r="LS367" s="34"/>
      <c r="LT367" s="34"/>
      <c r="LU367" s="34"/>
      <c r="LV367" s="34"/>
      <c r="LW367" s="34"/>
      <c r="LX367" s="34"/>
      <c r="LY367" s="34"/>
      <c r="LZ367" s="34"/>
      <c r="MA367" s="34"/>
      <c r="MB367" s="34"/>
      <c r="MC367" s="34"/>
      <c r="MD367" s="34"/>
      <c r="ME367" s="34"/>
      <c r="MF367" s="34"/>
      <c r="MG367" s="34"/>
      <c r="MH367" s="34"/>
      <c r="MI367" s="34"/>
      <c r="MJ367" s="34"/>
      <c r="MK367" s="34"/>
      <c r="ML367" s="34"/>
      <c r="MM367" s="34"/>
      <c r="MN367" s="34"/>
      <c r="MO367" s="34"/>
      <c r="MP367" s="34"/>
      <c r="MQ367" s="34"/>
      <c r="MR367" s="34"/>
      <c r="MS367" s="34"/>
      <c r="MT367" s="34"/>
      <c r="MU367" s="34"/>
      <c r="MV367" s="34"/>
      <c r="MW367" s="34"/>
      <c r="MX367" s="34"/>
      <c r="MY367" s="34"/>
      <c r="MZ367" s="34"/>
      <c r="NA367" s="34"/>
      <c r="NB367" s="34"/>
      <c r="NC367" s="34"/>
      <c r="ND367" s="34"/>
      <c r="NE367" s="34"/>
      <c r="NF367" s="34"/>
      <c r="NG367" s="34"/>
      <c r="NH367" s="34"/>
      <c r="NI367" s="34"/>
      <c r="NJ367" s="34"/>
      <c r="NK367" s="34"/>
      <c r="NL367" s="34"/>
      <c r="NM367" s="34"/>
      <c r="NN367" s="34"/>
      <c r="NO367" s="34"/>
      <c r="NP367" s="34"/>
      <c r="NQ367" s="34"/>
      <c r="NR367" s="34"/>
      <c r="NS367" s="34"/>
      <c r="NT367" s="34"/>
      <c r="NU367" s="34"/>
      <c r="NV367" s="34"/>
      <c r="NW367" s="34"/>
      <c r="NX367" s="34"/>
      <c r="NY367" s="34"/>
      <c r="NZ367" s="34"/>
      <c r="OA367" s="34"/>
      <c r="OB367" s="34"/>
      <c r="OC367" s="34"/>
      <c r="OD367" s="34"/>
      <c r="OE367" s="34"/>
      <c r="OF367" s="34"/>
      <c r="OG367" s="34"/>
      <c r="OH367" s="34"/>
      <c r="OI367" s="34"/>
      <c r="OJ367" s="34"/>
      <c r="OK367" s="34"/>
      <c r="OL367" s="34"/>
      <c r="OM367" s="34"/>
      <c r="ON367" s="34"/>
      <c r="OO367" s="34"/>
      <c r="OP367" s="34"/>
      <c r="OQ367" s="34"/>
      <c r="OR367" s="34"/>
      <c r="OS367" s="34"/>
      <c r="OT367" s="34"/>
      <c r="OU367" s="34"/>
      <c r="OV367" s="34"/>
      <c r="OW367" s="34"/>
      <c r="OX367" s="34"/>
      <c r="OY367" s="34"/>
      <c r="OZ367" s="34"/>
      <c r="PA367" s="34"/>
      <c r="PB367" s="34"/>
      <c r="PC367" s="34"/>
      <c r="PD367" s="34"/>
      <c r="PE367" s="34"/>
      <c r="PF367" s="34"/>
      <c r="PG367" s="34"/>
      <c r="PH367" s="34"/>
      <c r="PI367" s="34"/>
      <c r="PJ367" s="34"/>
      <c r="PK367" s="34"/>
      <c r="PL367" s="34"/>
      <c r="PM367" s="34"/>
      <c r="PN367" s="34"/>
      <c r="PO367" s="34"/>
      <c r="PP367" s="34"/>
      <c r="PQ367" s="34"/>
      <c r="PR367" s="34"/>
      <c r="PS367" s="34"/>
      <c r="PT367" s="34"/>
      <c r="PU367" s="34"/>
      <c r="PV367" s="34"/>
      <c r="PW367" s="34"/>
      <c r="PX367" s="34"/>
      <c r="PY367" s="34"/>
      <c r="PZ367" s="34"/>
      <c r="QA367" s="34"/>
      <c r="QB367" s="34"/>
      <c r="QC367" s="34"/>
      <c r="QD367" s="34"/>
      <c r="QE367" s="34"/>
      <c r="QF367" s="34"/>
      <c r="QG367" s="34"/>
      <c r="QH367" s="34"/>
      <c r="QI367" s="34"/>
      <c r="QJ367" s="34"/>
      <c r="QK367" s="34"/>
      <c r="QL367" s="34"/>
      <c r="QM367" s="34"/>
      <c r="QN367" s="34"/>
      <c r="QO367" s="34"/>
      <c r="QP367" s="34"/>
      <c r="QQ367" s="34"/>
      <c r="QR367" s="34"/>
      <c r="QS367" s="34"/>
      <c r="QT367" s="34"/>
      <c r="QU367" s="34"/>
      <c r="QV367" s="34"/>
      <c r="QW367" s="34"/>
      <c r="QX367" s="34"/>
      <c r="QY367" s="34"/>
      <c r="QZ367" s="34"/>
      <c r="RA367" s="34"/>
      <c r="RB367" s="34"/>
      <c r="RC367" s="34"/>
      <c r="RD367" s="34"/>
      <c r="RE367" s="34"/>
      <c r="RF367" s="34"/>
      <c r="RG367" s="34"/>
      <c r="RH367" s="34"/>
      <c r="RI367" s="34"/>
      <c r="RJ367" s="34"/>
      <c r="RK367" s="34"/>
      <c r="RL367" s="34"/>
      <c r="RM367" s="34"/>
      <c r="RN367" s="34"/>
      <c r="RO367" s="34"/>
      <c r="RP367" s="34"/>
      <c r="RQ367" s="34"/>
      <c r="RR367" s="34"/>
      <c r="RS367" s="34"/>
      <c r="RT367" s="34"/>
      <c r="RU367" s="34"/>
      <c r="RV367" s="34"/>
      <c r="RW367" s="34"/>
      <c r="RX367" s="34"/>
      <c r="RY367" s="34"/>
      <c r="RZ367" s="34"/>
      <c r="SA367" s="34"/>
      <c r="SB367" s="34"/>
      <c r="SC367" s="34"/>
      <c r="SD367" s="34"/>
      <c r="SE367" s="34"/>
      <c r="SF367" s="34"/>
      <c r="SG367" s="34"/>
      <c r="SH367" s="34"/>
      <c r="SI367" s="34"/>
      <c r="SJ367" s="34"/>
      <c r="SK367" s="34"/>
      <c r="SL367" s="34"/>
      <c r="SM367" s="34"/>
      <c r="SN367" s="34"/>
      <c r="SO367" s="34"/>
      <c r="SP367" s="34"/>
      <c r="SQ367" s="34"/>
      <c r="SR367" s="34"/>
      <c r="SS367" s="34"/>
      <c r="ST367" s="34"/>
      <c r="SU367" s="34"/>
      <c r="SV367" s="34"/>
      <c r="SW367" s="34"/>
      <c r="SX367" s="34"/>
      <c r="SY367" s="34"/>
      <c r="SZ367" s="34"/>
      <c r="TA367" s="34"/>
      <c r="TB367" s="34"/>
      <c r="TC367" s="34"/>
      <c r="TD367" s="34"/>
      <c r="TE367" s="34"/>
      <c r="TF367" s="34"/>
      <c r="TG367" s="34"/>
      <c r="TH367" s="34"/>
      <c r="TI367" s="34"/>
      <c r="TJ367" s="34"/>
      <c r="TK367" s="34"/>
      <c r="TL367" s="34"/>
      <c r="TM367" s="34"/>
      <c r="TN367" s="34"/>
      <c r="TO367" s="34"/>
      <c r="TP367" s="34"/>
      <c r="TQ367" s="34"/>
      <c r="TR367" s="34"/>
      <c r="TS367" s="34"/>
      <c r="TT367" s="34"/>
      <c r="TU367" s="34"/>
      <c r="TV367" s="34"/>
      <c r="TW367" s="34"/>
      <c r="TX367" s="34"/>
      <c r="TY367" s="34"/>
      <c r="TZ367" s="34"/>
      <c r="UA367" s="34"/>
      <c r="UB367" s="34"/>
      <c r="UC367" s="34"/>
      <c r="UD367" s="34"/>
      <c r="UE367" s="34"/>
      <c r="UF367" s="34"/>
      <c r="UG367" s="34"/>
      <c r="UH367" s="34"/>
      <c r="UI367" s="34"/>
      <c r="UJ367" s="34"/>
      <c r="UK367" s="34"/>
      <c r="UL367" s="34"/>
      <c r="UM367" s="34"/>
      <c r="UN367" s="34"/>
      <c r="UO367" s="34"/>
      <c r="UP367" s="34"/>
      <c r="UQ367" s="34"/>
      <c r="UR367" s="34"/>
      <c r="US367" s="34"/>
      <c r="UT367" s="34"/>
      <c r="UU367" s="34"/>
      <c r="UV367" s="34"/>
      <c r="UW367" s="34"/>
      <c r="UX367" s="34"/>
      <c r="UY367" s="34"/>
      <c r="UZ367" s="34"/>
      <c r="VA367" s="34"/>
      <c r="VB367" s="34"/>
      <c r="VC367" s="34"/>
      <c r="VD367" s="34"/>
      <c r="VE367" s="34"/>
      <c r="VF367" s="34"/>
      <c r="VG367" s="34"/>
      <c r="VH367" s="34"/>
      <c r="VI367" s="34"/>
      <c r="VJ367" s="34"/>
      <c r="VK367" s="34"/>
      <c r="VL367" s="34"/>
      <c r="VM367" s="34"/>
      <c r="VN367" s="34"/>
      <c r="VO367" s="34"/>
      <c r="VP367" s="34"/>
      <c r="VQ367" s="34"/>
      <c r="VR367" s="34"/>
      <c r="VS367" s="34"/>
      <c r="VT367" s="34"/>
      <c r="VU367" s="34"/>
      <c r="VV367" s="34"/>
      <c r="VW367" s="34"/>
      <c r="VX367" s="34"/>
      <c r="VY367" s="34"/>
      <c r="VZ367" s="34"/>
      <c r="WA367" s="34"/>
      <c r="WB367" s="34"/>
      <c r="WC367" s="34"/>
      <c r="WD367" s="34"/>
      <c r="WE367" s="34"/>
      <c r="WF367" s="34"/>
      <c r="WG367" s="34"/>
      <c r="WH367" s="34"/>
      <c r="WI367" s="34"/>
      <c r="WJ367" s="34"/>
      <c r="WK367" s="34"/>
      <c r="WL367" s="34"/>
      <c r="WM367" s="34"/>
      <c r="WN367" s="34"/>
      <c r="WO367" s="34"/>
      <c r="WP367" s="34"/>
      <c r="WQ367" s="34"/>
      <c r="WR367" s="34"/>
      <c r="WS367" s="34"/>
      <c r="WT367" s="34"/>
      <c r="WU367" s="34"/>
      <c r="WV367" s="34"/>
      <c r="WW367" s="34"/>
      <c r="WX367" s="34"/>
      <c r="WY367" s="34"/>
      <c r="WZ367" s="34"/>
      <c r="XA367" s="34"/>
      <c r="XB367" s="34"/>
      <c r="XC367" s="34"/>
      <c r="XD367" s="34"/>
      <c r="XE367" s="34"/>
      <c r="XF367" s="34"/>
      <c r="XG367" s="34"/>
      <c r="XH367" s="34"/>
      <c r="XI367" s="34"/>
      <c r="XJ367" s="34"/>
      <c r="XK367" s="34"/>
      <c r="XL367" s="34"/>
      <c r="XM367" s="34"/>
      <c r="XN367" s="34"/>
      <c r="XO367" s="34"/>
      <c r="XP367" s="34"/>
      <c r="XQ367" s="34"/>
      <c r="XR367" s="34"/>
      <c r="XS367" s="34"/>
      <c r="XT367" s="34"/>
      <c r="XU367" s="34"/>
      <c r="XV367" s="34"/>
      <c r="XW367" s="34"/>
      <c r="XX367" s="34"/>
      <c r="XY367" s="34"/>
      <c r="XZ367" s="34"/>
      <c r="YA367" s="34"/>
      <c r="YB367" s="34"/>
      <c r="YC367" s="34"/>
      <c r="YD367" s="34"/>
      <c r="YE367" s="34"/>
      <c r="YF367" s="34"/>
      <c r="YG367" s="34"/>
      <c r="YH367" s="34"/>
      <c r="YI367" s="34"/>
      <c r="YJ367" s="34"/>
      <c r="YK367" s="34"/>
      <c r="YL367" s="34"/>
      <c r="YM367" s="34"/>
      <c r="YN367" s="34"/>
      <c r="YO367" s="34"/>
      <c r="YP367" s="34"/>
      <c r="YQ367" s="34"/>
      <c r="YR367" s="34"/>
      <c r="YS367" s="34"/>
      <c r="YT367" s="34"/>
      <c r="YU367" s="34"/>
      <c r="YV367" s="34"/>
      <c r="YW367" s="34"/>
      <c r="YX367" s="34"/>
      <c r="YY367" s="34"/>
      <c r="YZ367" s="34"/>
      <c r="ZA367" s="34"/>
      <c r="ZB367" s="34"/>
      <c r="ZC367" s="34"/>
      <c r="ZD367" s="34"/>
      <c r="ZE367" s="34"/>
      <c r="ZF367" s="34"/>
      <c r="ZG367" s="34"/>
      <c r="ZH367" s="34"/>
      <c r="ZI367" s="34"/>
      <c r="ZJ367" s="34"/>
      <c r="ZK367" s="34"/>
      <c r="ZL367" s="34"/>
      <c r="ZM367" s="34"/>
      <c r="ZN367" s="34"/>
      <c r="ZO367" s="34"/>
      <c r="ZP367" s="34"/>
      <c r="ZQ367" s="34"/>
      <c r="ZR367" s="34"/>
      <c r="ZS367" s="34"/>
      <c r="ZT367" s="34"/>
      <c r="ZU367" s="34"/>
      <c r="ZV367" s="34"/>
      <c r="ZW367" s="34"/>
      <c r="ZX367" s="34"/>
      <c r="ZY367" s="34"/>
      <c r="ZZ367" s="34"/>
      <c r="AAA367" s="34"/>
      <c r="AAB367" s="34"/>
      <c r="AAC367" s="34"/>
      <c r="AAD367" s="34"/>
      <c r="AAE367" s="34"/>
      <c r="AAF367" s="34"/>
      <c r="AAG367" s="34"/>
      <c r="AAH367" s="34"/>
      <c r="AAI367" s="34"/>
      <c r="AAJ367" s="34"/>
      <c r="AAK367" s="34"/>
      <c r="AAL367" s="34"/>
      <c r="AAM367" s="34"/>
      <c r="AAN367" s="34"/>
      <c r="AAO367" s="34"/>
      <c r="AAP367" s="34"/>
      <c r="AAQ367" s="34"/>
      <c r="AAR367" s="34"/>
      <c r="AAS367" s="34"/>
      <c r="AAT367" s="34"/>
      <c r="AAU367" s="34"/>
      <c r="AAV367" s="34"/>
      <c r="AAW367" s="34"/>
      <c r="AAX367" s="34"/>
      <c r="AAY367" s="34"/>
      <c r="AAZ367" s="34"/>
      <c r="ABA367" s="34"/>
      <c r="ABB367" s="34"/>
      <c r="ABC367" s="34"/>
      <c r="ABD367" s="34"/>
      <c r="ABE367" s="34"/>
      <c r="ABF367" s="34"/>
      <c r="ABG367" s="34"/>
      <c r="ABH367" s="34"/>
      <c r="ABI367" s="34"/>
      <c r="ABJ367" s="34"/>
      <c r="ABK367" s="34"/>
      <c r="ABL367" s="34"/>
      <c r="ABM367" s="34"/>
      <c r="ABN367" s="34"/>
      <c r="ABO367" s="34"/>
      <c r="ABP367" s="34"/>
      <c r="ABQ367" s="34"/>
      <c r="ABR367" s="34"/>
      <c r="ABS367" s="34"/>
      <c r="ABT367" s="34"/>
      <c r="ABU367" s="34"/>
      <c r="ABV367" s="34"/>
      <c r="ABW367" s="34"/>
      <c r="ABX367" s="34"/>
      <c r="ABY367" s="34"/>
      <c r="ABZ367" s="34"/>
      <c r="ACA367" s="34"/>
      <c r="ACB367" s="34"/>
      <c r="ACC367" s="34"/>
      <c r="ACD367" s="34"/>
      <c r="ACE367" s="34"/>
      <c r="ACF367" s="34"/>
      <c r="ACG367" s="34"/>
      <c r="ACH367" s="34"/>
      <c r="ACI367" s="34"/>
      <c r="ACJ367" s="34"/>
      <c r="ACK367" s="34"/>
      <c r="ACL367" s="34"/>
      <c r="ACM367" s="34"/>
      <c r="ACN367" s="34"/>
      <c r="ACO367" s="34"/>
      <c r="ACP367" s="34"/>
      <c r="ACQ367" s="34"/>
      <c r="ACR367" s="34"/>
      <c r="ACS367" s="34"/>
      <c r="ACT367" s="34"/>
      <c r="ACU367" s="34"/>
      <c r="ACV367" s="34"/>
      <c r="ACW367" s="34"/>
      <c r="ACX367" s="34"/>
      <c r="ACY367" s="34"/>
      <c r="ACZ367" s="34"/>
      <c r="ADA367" s="34"/>
      <c r="ADB367" s="34"/>
      <c r="ADC367" s="34"/>
      <c r="ADD367" s="34"/>
      <c r="ADE367" s="34"/>
      <c r="ADF367" s="34"/>
      <c r="ADG367" s="34"/>
      <c r="ADH367" s="34"/>
      <c r="ADI367" s="34"/>
      <c r="ADJ367" s="34"/>
      <c r="ADK367" s="34"/>
      <c r="ADL367" s="34"/>
      <c r="ADM367" s="34"/>
      <c r="ADN367" s="34"/>
      <c r="ADO367" s="34"/>
      <c r="ADP367" s="34"/>
      <c r="ADQ367" s="34"/>
      <c r="ADR367" s="34"/>
      <c r="ADS367" s="34"/>
      <c r="ADT367" s="34"/>
      <c r="ADU367" s="34"/>
      <c r="ADV367" s="34"/>
      <c r="ADW367" s="34"/>
      <c r="ADX367" s="34"/>
      <c r="ADY367" s="34"/>
      <c r="ADZ367" s="34"/>
      <c r="AEA367" s="34"/>
      <c r="AEB367" s="34"/>
      <c r="AEC367" s="34"/>
      <c r="AED367" s="34"/>
      <c r="AEE367" s="34"/>
      <c r="AEF367" s="34"/>
      <c r="AEG367" s="34"/>
      <c r="AEH367" s="34"/>
      <c r="AEI367" s="34"/>
      <c r="AEJ367" s="34"/>
      <c r="AEK367" s="34"/>
      <c r="AEL367" s="34"/>
      <c r="AEM367" s="34"/>
      <c r="AEN367" s="34"/>
      <c r="AEO367" s="34"/>
      <c r="AEP367" s="34"/>
      <c r="AEQ367" s="34"/>
      <c r="AER367" s="34"/>
      <c r="AES367" s="34"/>
      <c r="AET367" s="34"/>
      <c r="AEU367" s="34"/>
      <c r="AEV367" s="34"/>
      <c r="AEW367" s="34"/>
      <c r="AEX367" s="34"/>
      <c r="AEY367" s="34"/>
      <c r="AEZ367" s="34"/>
      <c r="AFA367" s="34"/>
      <c r="AFB367" s="34"/>
      <c r="AFC367" s="34"/>
      <c r="AFD367" s="34"/>
      <c r="AFE367" s="34"/>
      <c r="AFF367" s="34"/>
      <c r="AFG367" s="34"/>
      <c r="AFH367" s="34"/>
      <c r="AFI367" s="34"/>
      <c r="AFJ367" s="34"/>
      <c r="AFK367" s="34"/>
      <c r="AFL367" s="34"/>
      <c r="AFM367" s="34"/>
      <c r="AFN367" s="34"/>
      <c r="AFO367" s="34"/>
      <c r="AFP367" s="34"/>
      <c r="AFQ367" s="34"/>
      <c r="AFR367" s="34"/>
      <c r="AFS367" s="34"/>
      <c r="AFT367" s="34"/>
      <c r="AFU367" s="34"/>
      <c r="AFV367" s="34"/>
      <c r="AFW367" s="34"/>
      <c r="AFX367" s="34"/>
      <c r="AFY367" s="34"/>
      <c r="AFZ367" s="34"/>
      <c r="AGA367" s="34"/>
      <c r="AGB367" s="34"/>
      <c r="AGC367" s="34"/>
      <c r="AGD367" s="34"/>
      <c r="AGE367" s="34"/>
      <c r="AGF367" s="34"/>
      <c r="AGG367" s="34"/>
      <c r="AGH367" s="34"/>
      <c r="AGI367" s="34"/>
      <c r="AGJ367" s="34"/>
      <c r="AGK367" s="34"/>
      <c r="AGL367" s="34"/>
      <c r="AGM367" s="34"/>
      <c r="AGN367" s="34"/>
      <c r="AGO367" s="34"/>
      <c r="AGP367" s="34"/>
      <c r="AGQ367" s="34"/>
      <c r="AGR367" s="34"/>
      <c r="AGS367" s="34"/>
      <c r="AGT367" s="34"/>
      <c r="AGU367" s="34"/>
      <c r="AGV367" s="34"/>
      <c r="AGW367" s="34"/>
      <c r="AGX367" s="34"/>
      <c r="AGY367" s="34"/>
      <c r="AGZ367" s="34"/>
      <c r="AHA367" s="34"/>
      <c r="AHB367" s="34"/>
      <c r="AHC367" s="34"/>
      <c r="AHD367" s="34"/>
      <c r="AHE367" s="34"/>
      <c r="AHF367" s="34"/>
      <c r="AHG367" s="34"/>
      <c r="AHH367" s="34"/>
      <c r="AHI367" s="34"/>
      <c r="AHJ367" s="34"/>
      <c r="AHK367" s="34"/>
      <c r="AHL367" s="34"/>
      <c r="AHM367" s="34"/>
      <c r="AHN367" s="34"/>
      <c r="AHO367" s="34"/>
      <c r="AHP367" s="34"/>
      <c r="AHQ367" s="34"/>
      <c r="AHR367" s="34"/>
      <c r="AHS367" s="34"/>
      <c r="AHT367" s="34"/>
      <c r="AHU367" s="34"/>
      <c r="AHV367" s="34"/>
      <c r="AHW367" s="34"/>
      <c r="AHX367" s="34"/>
      <c r="AHY367" s="34"/>
      <c r="AHZ367" s="34"/>
      <c r="AIA367" s="34"/>
      <c r="AIB367" s="34"/>
      <c r="AIC367" s="34"/>
      <c r="AID367" s="34"/>
      <c r="AIE367" s="34"/>
      <c r="AIF367" s="34"/>
      <c r="AIG367" s="34"/>
      <c r="AIH367" s="34"/>
      <c r="AII367" s="34"/>
      <c r="AIJ367" s="34"/>
      <c r="AIK367" s="34"/>
      <c r="AIL367" s="34"/>
      <c r="AIM367" s="34"/>
      <c r="AIN367" s="34"/>
      <c r="AIO367" s="34"/>
      <c r="AIP367" s="34"/>
      <c r="AIQ367" s="34"/>
      <c r="AIR367" s="34"/>
      <c r="AIS367" s="34"/>
      <c r="AIT367" s="34"/>
      <c r="AIU367" s="34"/>
      <c r="AIV367" s="34"/>
      <c r="AIW367" s="34"/>
      <c r="AIX367" s="34"/>
      <c r="AIY367" s="34"/>
      <c r="AIZ367" s="34"/>
      <c r="AJA367" s="34"/>
      <c r="AJB367" s="34"/>
      <c r="AJC367" s="34"/>
      <c r="AJD367" s="34"/>
      <c r="AJE367" s="34"/>
      <c r="AJF367" s="34"/>
      <c r="AJG367" s="34"/>
      <c r="AJH367" s="34"/>
      <c r="AJI367" s="34"/>
      <c r="AJJ367" s="34"/>
      <c r="AJK367" s="34"/>
      <c r="AJL367" s="34"/>
      <c r="AJM367" s="34"/>
      <c r="AJN367" s="34"/>
      <c r="AJO367" s="34"/>
      <c r="AJP367" s="34"/>
      <c r="AJQ367" s="34"/>
      <c r="AJR367" s="34"/>
      <c r="AJS367" s="34"/>
      <c r="AJT367" s="34"/>
      <c r="AJU367" s="34"/>
      <c r="AJV367" s="34"/>
      <c r="AJW367" s="34"/>
      <c r="AJX367" s="34"/>
      <c r="AJY367" s="34"/>
      <c r="AJZ367" s="34"/>
      <c r="AKA367" s="34"/>
      <c r="AKB367" s="34"/>
      <c r="AKC367" s="34"/>
      <c r="AKD367" s="34"/>
      <c r="AKE367" s="34"/>
      <c r="AKF367" s="34"/>
      <c r="AKG367" s="34"/>
      <c r="AKH367" s="34"/>
      <c r="AKI367" s="34"/>
      <c r="AKJ367" s="34"/>
      <c r="AKK367" s="34"/>
      <c r="AKL367" s="34"/>
      <c r="AKM367" s="34"/>
      <c r="AKN367" s="34"/>
      <c r="AKO367" s="34"/>
      <c r="AKP367" s="34"/>
      <c r="AKQ367" s="34"/>
      <c r="AKR367" s="34"/>
      <c r="AKS367" s="34"/>
      <c r="AKT367" s="34"/>
      <c r="AKU367" s="34"/>
      <c r="AKV367" s="34"/>
      <c r="AKW367" s="34"/>
      <c r="AKX367" s="34"/>
      <c r="AKY367" s="34"/>
      <c r="AKZ367" s="34"/>
      <c r="ALA367" s="34"/>
      <c r="ALB367" s="34"/>
      <c r="ALC367" s="34"/>
      <c r="ALD367" s="34"/>
      <c r="ALE367" s="34"/>
      <c r="ALF367" s="34"/>
      <c r="ALG367" s="34"/>
      <c r="ALH367" s="34"/>
      <c r="ALI367" s="34"/>
      <c r="ALJ367" s="34"/>
      <c r="ALK367" s="34"/>
      <c r="ALL367" s="34"/>
      <c r="ALM367" s="34"/>
      <c r="ALN367" s="34"/>
      <c r="ALO367" s="34"/>
      <c r="ALP367" s="34"/>
      <c r="ALQ367" s="34"/>
      <c r="ALR367" s="34"/>
      <c r="ALS367" s="34"/>
      <c r="ALT367" s="34"/>
      <c r="ALU367" s="34"/>
      <c r="ALV367" s="34"/>
      <c r="ALW367" s="34"/>
      <c r="ALX367" s="34"/>
      <c r="ALY367" s="34"/>
      <c r="ALZ367" s="34"/>
      <c r="AMA367" s="34"/>
      <c r="AMB367" s="34"/>
      <c r="AMC367" s="34"/>
      <c r="AMD367" s="34"/>
      <c r="AME367" s="34"/>
      <c r="AMF367" s="34"/>
      <c r="AMG367" s="34"/>
      <c r="AMH367" s="34"/>
      <c r="AMI367" s="34"/>
      <c r="AMJ367" s="34"/>
      <c r="AMK367" s="34"/>
    </row>
    <row r="368" spans="1:1025" ht="16.5" thickBot="1" x14ac:dyDescent="0.3">
      <c r="A368" s="34"/>
      <c r="B368" s="34"/>
      <c r="C368" s="34"/>
      <c r="D368" s="34"/>
      <c r="E368" s="34"/>
      <c r="F368" s="34"/>
      <c r="G368" s="34"/>
      <c r="H368" s="34" t="s">
        <v>55</v>
      </c>
      <c r="I368" s="34"/>
      <c r="J368" s="34"/>
      <c r="K368" s="46"/>
    </row>
    <row r="369" spans="1:1025" ht="19.5" thickTop="1" thickBot="1" x14ac:dyDescent="0.3">
      <c r="A369" s="34"/>
      <c r="B369" s="43" t="s">
        <v>141</v>
      </c>
      <c r="C369" s="54"/>
      <c r="D369" s="55"/>
      <c r="E369" s="55"/>
      <c r="F369" s="56">
        <f>K367-F367</f>
        <v>39175.72199999998</v>
      </c>
      <c r="G369" s="34"/>
      <c r="H369" s="42" t="s">
        <v>55</v>
      </c>
      <c r="I369" s="34"/>
      <c r="J369" s="34"/>
      <c r="K369" s="34"/>
    </row>
    <row r="370" spans="1:1025" s="2" customFormat="1" ht="18.75" thickTop="1" x14ac:dyDescent="0.25">
      <c r="A370" s="69"/>
      <c r="B370" s="100"/>
      <c r="C370" s="100"/>
      <c r="D370" s="100"/>
      <c r="E370" s="100"/>
      <c r="F370" s="101"/>
      <c r="G370" s="69"/>
      <c r="H370" s="70"/>
      <c r="I370" s="69"/>
      <c r="J370" s="69"/>
      <c r="K370" s="69"/>
    </row>
    <row r="371" spans="1:1025" ht="16.5" x14ac:dyDescent="0.25">
      <c r="A371" s="34"/>
      <c r="B371" s="28" t="s">
        <v>144</v>
      </c>
      <c r="C371" s="58">
        <f>E367*57.93/100</f>
        <v>53125.819914599982</v>
      </c>
      <c r="D371" s="29">
        <f>E367*42.07/100</f>
        <v>38581.102085399994</v>
      </c>
      <c r="E371" s="21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4"/>
      <c r="BM371" s="34"/>
      <c r="BN371" s="34"/>
      <c r="BO371" s="34"/>
      <c r="BP371" s="34"/>
      <c r="BQ371" s="34"/>
      <c r="BR371" s="34"/>
      <c r="BS371" s="34"/>
      <c r="BT371" s="34"/>
      <c r="BU371" s="34"/>
      <c r="BV371" s="34"/>
      <c r="BW371" s="34"/>
      <c r="BX371" s="34"/>
      <c r="BY371" s="34"/>
      <c r="BZ371" s="34"/>
      <c r="CA371" s="34"/>
      <c r="CB371" s="34"/>
      <c r="CC371" s="34"/>
      <c r="CD371" s="34"/>
      <c r="CE371" s="34"/>
      <c r="CF371" s="34"/>
      <c r="CG371" s="34"/>
      <c r="CH371" s="34"/>
      <c r="CI371" s="34"/>
      <c r="CJ371" s="34"/>
      <c r="CK371" s="34"/>
      <c r="CL371" s="34"/>
      <c r="CM371" s="34"/>
      <c r="CN371" s="34"/>
      <c r="CO371" s="34"/>
      <c r="CP371" s="34"/>
      <c r="CQ371" s="34"/>
      <c r="CR371" s="34"/>
      <c r="CS371" s="34"/>
      <c r="CT371" s="34"/>
      <c r="CU371" s="34"/>
      <c r="CV371" s="34"/>
      <c r="CW371" s="34"/>
      <c r="CX371" s="34"/>
      <c r="CY371" s="34"/>
      <c r="CZ371" s="34"/>
      <c r="DA371" s="34"/>
      <c r="DB371" s="34"/>
      <c r="DC371" s="34"/>
      <c r="DD371" s="34"/>
      <c r="DE371" s="34"/>
      <c r="DF371" s="34"/>
      <c r="DG371" s="34"/>
      <c r="DH371" s="34"/>
      <c r="DI371" s="34"/>
      <c r="DJ371" s="34"/>
      <c r="DK371" s="34"/>
      <c r="DL371" s="34"/>
      <c r="DM371" s="34"/>
      <c r="DN371" s="34"/>
      <c r="DO371" s="34"/>
      <c r="DP371" s="34"/>
      <c r="DQ371" s="34"/>
      <c r="DR371" s="34"/>
      <c r="DS371" s="34"/>
      <c r="DT371" s="34"/>
      <c r="DU371" s="34"/>
      <c r="DV371" s="34"/>
      <c r="DW371" s="34"/>
      <c r="DX371" s="34"/>
      <c r="DY371" s="34"/>
      <c r="DZ371" s="34"/>
      <c r="EA371" s="34"/>
      <c r="EB371" s="34"/>
      <c r="EC371" s="34"/>
      <c r="ED371" s="34"/>
      <c r="EE371" s="34"/>
      <c r="EF371" s="34"/>
      <c r="EG371" s="34"/>
      <c r="EH371" s="34"/>
      <c r="EI371" s="34"/>
      <c r="EJ371" s="34"/>
      <c r="EK371" s="34"/>
      <c r="EL371" s="34"/>
      <c r="EM371" s="34"/>
      <c r="EN371" s="34"/>
      <c r="EO371" s="34"/>
      <c r="EP371" s="34"/>
      <c r="EQ371" s="34"/>
      <c r="ER371" s="34"/>
      <c r="ES371" s="34"/>
      <c r="ET371" s="34"/>
      <c r="EU371" s="34"/>
      <c r="EV371" s="34"/>
      <c r="EW371" s="34"/>
      <c r="EX371" s="34"/>
      <c r="EY371" s="34"/>
      <c r="EZ371" s="34"/>
      <c r="FA371" s="34"/>
      <c r="FB371" s="34"/>
      <c r="FC371" s="34"/>
      <c r="FD371" s="34"/>
      <c r="FE371" s="34"/>
      <c r="FF371" s="34"/>
      <c r="FG371" s="34"/>
      <c r="FH371" s="34"/>
      <c r="FI371" s="34"/>
      <c r="FJ371" s="34"/>
      <c r="FK371" s="34"/>
      <c r="FL371" s="34"/>
      <c r="FM371" s="34"/>
      <c r="FN371" s="34"/>
      <c r="FO371" s="34"/>
      <c r="FP371" s="34"/>
      <c r="FQ371" s="34"/>
      <c r="FR371" s="34"/>
      <c r="FS371" s="34"/>
      <c r="FT371" s="34"/>
      <c r="FU371" s="34"/>
      <c r="FV371" s="34"/>
      <c r="FW371" s="34"/>
      <c r="FX371" s="34"/>
      <c r="FY371" s="34"/>
      <c r="FZ371" s="34"/>
      <c r="GA371" s="34"/>
      <c r="GB371" s="34"/>
      <c r="GC371" s="34"/>
      <c r="GD371" s="34"/>
      <c r="GE371" s="34"/>
      <c r="GF371" s="34"/>
      <c r="GG371" s="34"/>
      <c r="GH371" s="34"/>
      <c r="GI371" s="34"/>
      <c r="GJ371" s="34"/>
      <c r="GK371" s="34"/>
      <c r="GL371" s="34"/>
      <c r="GM371" s="34"/>
      <c r="GN371" s="34"/>
      <c r="GO371" s="34"/>
      <c r="GP371" s="34"/>
      <c r="GQ371" s="34"/>
      <c r="GR371" s="34"/>
      <c r="GS371" s="34"/>
      <c r="GT371" s="34"/>
      <c r="GU371" s="34"/>
      <c r="GV371" s="34"/>
      <c r="GW371" s="34"/>
      <c r="GX371" s="34"/>
      <c r="GY371" s="34"/>
      <c r="GZ371" s="34"/>
      <c r="HA371" s="34"/>
      <c r="HB371" s="34"/>
      <c r="HC371" s="34"/>
      <c r="HD371" s="34"/>
      <c r="HE371" s="34"/>
      <c r="HF371" s="34"/>
      <c r="HG371" s="34"/>
      <c r="HH371" s="34"/>
      <c r="HI371" s="34"/>
      <c r="HJ371" s="34"/>
      <c r="HK371" s="34"/>
      <c r="HL371" s="34"/>
      <c r="HM371" s="34"/>
      <c r="HN371" s="34"/>
      <c r="HO371" s="34"/>
      <c r="HP371" s="34"/>
      <c r="HQ371" s="34"/>
      <c r="HR371" s="34"/>
      <c r="HS371" s="34"/>
      <c r="HT371" s="34"/>
      <c r="HU371" s="34"/>
      <c r="HV371" s="34"/>
      <c r="HW371" s="34"/>
      <c r="HX371" s="34"/>
      <c r="HY371" s="34"/>
      <c r="HZ371" s="34"/>
      <c r="IA371" s="34"/>
      <c r="IB371" s="34"/>
      <c r="IC371" s="34"/>
      <c r="ID371" s="34"/>
      <c r="IE371" s="34"/>
      <c r="IF371" s="34"/>
      <c r="IG371" s="34"/>
      <c r="IH371" s="34"/>
      <c r="II371" s="34"/>
      <c r="IJ371" s="34"/>
      <c r="IK371" s="34"/>
      <c r="IL371" s="34"/>
      <c r="IM371" s="34"/>
      <c r="IN371" s="34"/>
      <c r="IO371" s="34"/>
      <c r="IP371" s="34"/>
      <c r="IQ371" s="34"/>
      <c r="IR371" s="34"/>
      <c r="IS371" s="34"/>
      <c r="IT371" s="34"/>
      <c r="IU371" s="34"/>
      <c r="IV371" s="34"/>
      <c r="IW371" s="34"/>
      <c r="IX371" s="34"/>
      <c r="IY371" s="34"/>
      <c r="IZ371" s="34"/>
      <c r="JA371" s="34"/>
      <c r="JB371" s="34"/>
      <c r="JC371" s="34"/>
      <c r="JD371" s="34"/>
      <c r="JE371" s="34"/>
      <c r="JF371" s="34"/>
      <c r="JG371" s="34"/>
      <c r="JH371" s="34"/>
      <c r="JI371" s="34"/>
      <c r="JJ371" s="34"/>
      <c r="JK371" s="34"/>
      <c r="JL371" s="34"/>
      <c r="JM371" s="34"/>
      <c r="JN371" s="34"/>
      <c r="JO371" s="34"/>
      <c r="JP371" s="34"/>
      <c r="JQ371" s="34"/>
      <c r="JR371" s="34"/>
      <c r="JS371" s="34"/>
      <c r="JT371" s="34"/>
      <c r="JU371" s="34"/>
      <c r="JV371" s="34"/>
      <c r="JW371" s="34"/>
      <c r="JX371" s="34"/>
      <c r="JY371" s="34"/>
      <c r="JZ371" s="34"/>
      <c r="KA371" s="34"/>
      <c r="KB371" s="34"/>
      <c r="KC371" s="34"/>
      <c r="KD371" s="34"/>
      <c r="KE371" s="34"/>
      <c r="KF371" s="34"/>
      <c r="KG371" s="34"/>
      <c r="KH371" s="34"/>
      <c r="KI371" s="34"/>
      <c r="KJ371" s="34"/>
      <c r="KK371" s="34"/>
      <c r="KL371" s="34"/>
      <c r="KM371" s="34"/>
      <c r="KN371" s="34"/>
      <c r="KO371" s="34"/>
      <c r="KP371" s="34"/>
      <c r="KQ371" s="34"/>
      <c r="KR371" s="34"/>
      <c r="KS371" s="34"/>
      <c r="KT371" s="34"/>
      <c r="KU371" s="34"/>
      <c r="KV371" s="34"/>
      <c r="KW371" s="34"/>
      <c r="KX371" s="34"/>
      <c r="KY371" s="34"/>
      <c r="KZ371" s="34"/>
      <c r="LA371" s="34"/>
      <c r="LB371" s="34"/>
      <c r="LC371" s="34"/>
      <c r="LD371" s="34"/>
      <c r="LE371" s="34"/>
      <c r="LF371" s="34"/>
      <c r="LG371" s="34"/>
      <c r="LH371" s="34"/>
      <c r="LI371" s="34"/>
      <c r="LJ371" s="34"/>
      <c r="LK371" s="34"/>
      <c r="LL371" s="34"/>
      <c r="LM371" s="34"/>
      <c r="LN371" s="34"/>
      <c r="LO371" s="34"/>
      <c r="LP371" s="34"/>
      <c r="LQ371" s="34"/>
      <c r="LR371" s="34"/>
      <c r="LS371" s="34"/>
      <c r="LT371" s="34"/>
      <c r="LU371" s="34"/>
      <c r="LV371" s="34"/>
      <c r="LW371" s="34"/>
      <c r="LX371" s="34"/>
      <c r="LY371" s="34"/>
      <c r="LZ371" s="34"/>
      <c r="MA371" s="34"/>
      <c r="MB371" s="34"/>
      <c r="MC371" s="34"/>
      <c r="MD371" s="34"/>
      <c r="ME371" s="34"/>
      <c r="MF371" s="34"/>
      <c r="MG371" s="34"/>
      <c r="MH371" s="34"/>
      <c r="MI371" s="34"/>
      <c r="MJ371" s="34"/>
      <c r="MK371" s="34"/>
      <c r="ML371" s="34"/>
      <c r="MM371" s="34"/>
      <c r="MN371" s="34"/>
      <c r="MO371" s="34"/>
      <c r="MP371" s="34"/>
      <c r="MQ371" s="34"/>
      <c r="MR371" s="34"/>
      <c r="MS371" s="34"/>
      <c r="MT371" s="34"/>
      <c r="MU371" s="34"/>
      <c r="MV371" s="34"/>
      <c r="MW371" s="34"/>
      <c r="MX371" s="34"/>
      <c r="MY371" s="34"/>
      <c r="MZ371" s="34"/>
      <c r="NA371" s="34"/>
      <c r="NB371" s="34"/>
      <c r="NC371" s="34"/>
      <c r="ND371" s="34"/>
      <c r="NE371" s="34"/>
      <c r="NF371" s="34"/>
      <c r="NG371" s="34"/>
      <c r="NH371" s="34"/>
      <c r="NI371" s="34"/>
      <c r="NJ371" s="34"/>
      <c r="NK371" s="34"/>
      <c r="NL371" s="34"/>
      <c r="NM371" s="34"/>
      <c r="NN371" s="34"/>
      <c r="NO371" s="34"/>
      <c r="NP371" s="34"/>
      <c r="NQ371" s="34"/>
      <c r="NR371" s="34"/>
      <c r="NS371" s="34"/>
      <c r="NT371" s="34"/>
      <c r="NU371" s="34"/>
      <c r="NV371" s="34"/>
      <c r="NW371" s="34"/>
      <c r="NX371" s="34"/>
      <c r="NY371" s="34"/>
      <c r="NZ371" s="34"/>
      <c r="OA371" s="34"/>
      <c r="OB371" s="34"/>
      <c r="OC371" s="34"/>
      <c r="OD371" s="34"/>
      <c r="OE371" s="34"/>
      <c r="OF371" s="34"/>
      <c r="OG371" s="34"/>
      <c r="OH371" s="34"/>
      <c r="OI371" s="34"/>
      <c r="OJ371" s="34"/>
      <c r="OK371" s="34"/>
      <c r="OL371" s="34"/>
      <c r="OM371" s="34"/>
      <c r="ON371" s="34"/>
      <c r="OO371" s="34"/>
      <c r="OP371" s="34"/>
      <c r="OQ371" s="34"/>
      <c r="OR371" s="34"/>
      <c r="OS371" s="34"/>
      <c r="OT371" s="34"/>
      <c r="OU371" s="34"/>
      <c r="OV371" s="34"/>
      <c r="OW371" s="34"/>
      <c r="OX371" s="34"/>
      <c r="OY371" s="34"/>
      <c r="OZ371" s="34"/>
      <c r="PA371" s="34"/>
      <c r="PB371" s="34"/>
      <c r="PC371" s="34"/>
      <c r="PD371" s="34"/>
      <c r="PE371" s="34"/>
      <c r="PF371" s="34"/>
      <c r="PG371" s="34"/>
      <c r="PH371" s="34"/>
      <c r="PI371" s="34"/>
      <c r="PJ371" s="34"/>
      <c r="PK371" s="34"/>
      <c r="PL371" s="34"/>
      <c r="PM371" s="34"/>
      <c r="PN371" s="34"/>
      <c r="PO371" s="34"/>
      <c r="PP371" s="34"/>
      <c r="PQ371" s="34"/>
      <c r="PR371" s="34"/>
      <c r="PS371" s="34"/>
      <c r="PT371" s="34"/>
      <c r="PU371" s="34"/>
      <c r="PV371" s="34"/>
      <c r="PW371" s="34"/>
      <c r="PX371" s="34"/>
      <c r="PY371" s="34"/>
      <c r="PZ371" s="34"/>
      <c r="QA371" s="34"/>
      <c r="QB371" s="34"/>
      <c r="QC371" s="34"/>
      <c r="QD371" s="34"/>
      <c r="QE371" s="34"/>
      <c r="QF371" s="34"/>
      <c r="QG371" s="34"/>
      <c r="QH371" s="34"/>
      <c r="QI371" s="34"/>
      <c r="QJ371" s="34"/>
      <c r="QK371" s="34"/>
      <c r="QL371" s="34"/>
      <c r="QM371" s="34"/>
      <c r="QN371" s="34"/>
      <c r="QO371" s="34"/>
      <c r="QP371" s="34"/>
      <c r="QQ371" s="34"/>
      <c r="QR371" s="34"/>
      <c r="QS371" s="34"/>
      <c r="QT371" s="34"/>
      <c r="QU371" s="34"/>
      <c r="QV371" s="34"/>
      <c r="QW371" s="34"/>
      <c r="QX371" s="34"/>
      <c r="QY371" s="34"/>
      <c r="QZ371" s="34"/>
      <c r="RA371" s="34"/>
      <c r="RB371" s="34"/>
      <c r="RC371" s="34"/>
      <c r="RD371" s="34"/>
      <c r="RE371" s="34"/>
      <c r="RF371" s="34"/>
      <c r="RG371" s="34"/>
      <c r="RH371" s="34"/>
      <c r="RI371" s="34"/>
      <c r="RJ371" s="34"/>
      <c r="RK371" s="34"/>
      <c r="RL371" s="34"/>
      <c r="RM371" s="34"/>
      <c r="RN371" s="34"/>
      <c r="RO371" s="34"/>
      <c r="RP371" s="34"/>
      <c r="RQ371" s="34"/>
      <c r="RR371" s="34"/>
      <c r="RS371" s="34"/>
      <c r="RT371" s="34"/>
      <c r="RU371" s="34"/>
      <c r="RV371" s="34"/>
      <c r="RW371" s="34"/>
      <c r="RX371" s="34"/>
      <c r="RY371" s="34"/>
      <c r="RZ371" s="34"/>
      <c r="SA371" s="34"/>
      <c r="SB371" s="34"/>
      <c r="SC371" s="34"/>
      <c r="SD371" s="34"/>
      <c r="SE371" s="34"/>
      <c r="SF371" s="34"/>
      <c r="SG371" s="34"/>
      <c r="SH371" s="34"/>
      <c r="SI371" s="34"/>
      <c r="SJ371" s="34"/>
      <c r="SK371" s="34"/>
      <c r="SL371" s="34"/>
      <c r="SM371" s="34"/>
      <c r="SN371" s="34"/>
      <c r="SO371" s="34"/>
      <c r="SP371" s="34"/>
      <c r="SQ371" s="34"/>
      <c r="SR371" s="34"/>
      <c r="SS371" s="34"/>
      <c r="ST371" s="34"/>
      <c r="SU371" s="34"/>
      <c r="SV371" s="34"/>
      <c r="SW371" s="34"/>
      <c r="SX371" s="34"/>
      <c r="SY371" s="34"/>
      <c r="SZ371" s="34"/>
      <c r="TA371" s="34"/>
      <c r="TB371" s="34"/>
      <c r="TC371" s="34"/>
      <c r="TD371" s="34"/>
      <c r="TE371" s="34"/>
      <c r="TF371" s="34"/>
      <c r="TG371" s="34"/>
      <c r="TH371" s="34"/>
      <c r="TI371" s="34"/>
      <c r="TJ371" s="34"/>
      <c r="TK371" s="34"/>
      <c r="TL371" s="34"/>
      <c r="TM371" s="34"/>
      <c r="TN371" s="34"/>
      <c r="TO371" s="34"/>
      <c r="TP371" s="34"/>
      <c r="TQ371" s="34"/>
      <c r="TR371" s="34"/>
      <c r="TS371" s="34"/>
      <c r="TT371" s="34"/>
      <c r="TU371" s="34"/>
      <c r="TV371" s="34"/>
      <c r="TW371" s="34"/>
      <c r="TX371" s="34"/>
      <c r="TY371" s="34"/>
      <c r="TZ371" s="34"/>
      <c r="UA371" s="34"/>
      <c r="UB371" s="34"/>
      <c r="UC371" s="34"/>
      <c r="UD371" s="34"/>
      <c r="UE371" s="34"/>
      <c r="UF371" s="34"/>
      <c r="UG371" s="34"/>
      <c r="UH371" s="34"/>
      <c r="UI371" s="34"/>
      <c r="UJ371" s="34"/>
      <c r="UK371" s="34"/>
      <c r="UL371" s="34"/>
      <c r="UM371" s="34"/>
      <c r="UN371" s="34"/>
      <c r="UO371" s="34"/>
      <c r="UP371" s="34"/>
      <c r="UQ371" s="34"/>
      <c r="UR371" s="34"/>
      <c r="US371" s="34"/>
      <c r="UT371" s="34"/>
      <c r="UU371" s="34"/>
      <c r="UV371" s="34"/>
      <c r="UW371" s="34"/>
      <c r="UX371" s="34"/>
      <c r="UY371" s="34"/>
      <c r="UZ371" s="34"/>
      <c r="VA371" s="34"/>
      <c r="VB371" s="34"/>
      <c r="VC371" s="34"/>
      <c r="VD371" s="34"/>
      <c r="VE371" s="34"/>
      <c r="VF371" s="34"/>
      <c r="VG371" s="34"/>
      <c r="VH371" s="34"/>
      <c r="VI371" s="34"/>
      <c r="VJ371" s="34"/>
      <c r="VK371" s="34"/>
      <c r="VL371" s="34"/>
      <c r="VM371" s="34"/>
      <c r="VN371" s="34"/>
      <c r="VO371" s="34"/>
      <c r="VP371" s="34"/>
      <c r="VQ371" s="34"/>
      <c r="VR371" s="34"/>
      <c r="VS371" s="34"/>
      <c r="VT371" s="34"/>
      <c r="VU371" s="34"/>
      <c r="VV371" s="34"/>
      <c r="VW371" s="34"/>
      <c r="VX371" s="34"/>
      <c r="VY371" s="34"/>
      <c r="VZ371" s="34"/>
      <c r="WA371" s="34"/>
      <c r="WB371" s="34"/>
      <c r="WC371" s="34"/>
      <c r="WD371" s="34"/>
      <c r="WE371" s="34"/>
      <c r="WF371" s="34"/>
      <c r="WG371" s="34"/>
      <c r="WH371" s="34"/>
      <c r="WI371" s="34"/>
      <c r="WJ371" s="34"/>
      <c r="WK371" s="34"/>
      <c r="WL371" s="34"/>
      <c r="WM371" s="34"/>
      <c r="WN371" s="34"/>
      <c r="WO371" s="34"/>
      <c r="WP371" s="34"/>
      <c r="WQ371" s="34"/>
      <c r="WR371" s="34"/>
      <c r="WS371" s="34"/>
      <c r="WT371" s="34"/>
      <c r="WU371" s="34"/>
      <c r="WV371" s="34"/>
      <c r="WW371" s="34"/>
      <c r="WX371" s="34"/>
      <c r="WY371" s="34"/>
      <c r="WZ371" s="34"/>
      <c r="XA371" s="34"/>
      <c r="XB371" s="34"/>
      <c r="XC371" s="34"/>
      <c r="XD371" s="34"/>
      <c r="XE371" s="34"/>
      <c r="XF371" s="34"/>
      <c r="XG371" s="34"/>
      <c r="XH371" s="34"/>
      <c r="XI371" s="34"/>
      <c r="XJ371" s="34"/>
      <c r="XK371" s="34"/>
      <c r="XL371" s="34"/>
      <c r="XM371" s="34"/>
      <c r="XN371" s="34"/>
      <c r="XO371" s="34"/>
      <c r="XP371" s="34"/>
      <c r="XQ371" s="34"/>
      <c r="XR371" s="34"/>
      <c r="XS371" s="34"/>
      <c r="XT371" s="34"/>
      <c r="XU371" s="34"/>
      <c r="XV371" s="34"/>
      <c r="XW371" s="34"/>
      <c r="XX371" s="34"/>
      <c r="XY371" s="34"/>
      <c r="XZ371" s="34"/>
      <c r="YA371" s="34"/>
      <c r="YB371" s="34"/>
      <c r="YC371" s="34"/>
      <c r="YD371" s="34"/>
      <c r="YE371" s="34"/>
      <c r="YF371" s="34"/>
      <c r="YG371" s="34"/>
      <c r="YH371" s="34"/>
      <c r="YI371" s="34"/>
      <c r="YJ371" s="34"/>
      <c r="YK371" s="34"/>
      <c r="YL371" s="34"/>
      <c r="YM371" s="34"/>
      <c r="YN371" s="34"/>
      <c r="YO371" s="34"/>
      <c r="YP371" s="34"/>
      <c r="YQ371" s="34"/>
      <c r="YR371" s="34"/>
      <c r="YS371" s="34"/>
      <c r="YT371" s="34"/>
      <c r="YU371" s="34"/>
      <c r="YV371" s="34"/>
      <c r="YW371" s="34"/>
      <c r="YX371" s="34"/>
      <c r="YY371" s="34"/>
      <c r="YZ371" s="34"/>
      <c r="ZA371" s="34"/>
      <c r="ZB371" s="34"/>
      <c r="ZC371" s="34"/>
      <c r="ZD371" s="34"/>
      <c r="ZE371" s="34"/>
      <c r="ZF371" s="34"/>
      <c r="ZG371" s="34"/>
      <c r="ZH371" s="34"/>
      <c r="ZI371" s="34"/>
      <c r="ZJ371" s="34"/>
      <c r="ZK371" s="34"/>
      <c r="ZL371" s="34"/>
      <c r="ZM371" s="34"/>
      <c r="ZN371" s="34"/>
      <c r="ZO371" s="34"/>
      <c r="ZP371" s="34"/>
      <c r="ZQ371" s="34"/>
      <c r="ZR371" s="34"/>
      <c r="ZS371" s="34"/>
      <c r="ZT371" s="34"/>
      <c r="ZU371" s="34"/>
      <c r="ZV371" s="34"/>
      <c r="ZW371" s="34"/>
      <c r="ZX371" s="34"/>
      <c r="ZY371" s="34"/>
      <c r="ZZ371" s="34"/>
      <c r="AAA371" s="34"/>
      <c r="AAB371" s="34"/>
      <c r="AAC371" s="34"/>
      <c r="AAD371" s="34"/>
      <c r="AAE371" s="34"/>
      <c r="AAF371" s="34"/>
      <c r="AAG371" s="34"/>
      <c r="AAH371" s="34"/>
      <c r="AAI371" s="34"/>
      <c r="AAJ371" s="34"/>
      <c r="AAK371" s="34"/>
      <c r="AAL371" s="34"/>
      <c r="AAM371" s="34"/>
      <c r="AAN371" s="34"/>
      <c r="AAO371" s="34"/>
      <c r="AAP371" s="34"/>
      <c r="AAQ371" s="34"/>
      <c r="AAR371" s="34"/>
      <c r="AAS371" s="34"/>
      <c r="AAT371" s="34"/>
      <c r="AAU371" s="34"/>
      <c r="AAV371" s="34"/>
      <c r="AAW371" s="34"/>
      <c r="AAX371" s="34"/>
      <c r="AAY371" s="34"/>
      <c r="AAZ371" s="34"/>
      <c r="ABA371" s="34"/>
      <c r="ABB371" s="34"/>
      <c r="ABC371" s="34"/>
      <c r="ABD371" s="34"/>
      <c r="ABE371" s="34"/>
      <c r="ABF371" s="34"/>
      <c r="ABG371" s="34"/>
      <c r="ABH371" s="34"/>
      <c r="ABI371" s="34"/>
      <c r="ABJ371" s="34"/>
      <c r="ABK371" s="34"/>
      <c r="ABL371" s="34"/>
      <c r="ABM371" s="34"/>
      <c r="ABN371" s="34"/>
      <c r="ABO371" s="34"/>
      <c r="ABP371" s="34"/>
      <c r="ABQ371" s="34"/>
      <c r="ABR371" s="34"/>
      <c r="ABS371" s="34"/>
      <c r="ABT371" s="34"/>
      <c r="ABU371" s="34"/>
      <c r="ABV371" s="34"/>
      <c r="ABW371" s="34"/>
      <c r="ABX371" s="34"/>
      <c r="ABY371" s="34"/>
      <c r="ABZ371" s="34"/>
      <c r="ACA371" s="34"/>
      <c r="ACB371" s="34"/>
      <c r="ACC371" s="34"/>
      <c r="ACD371" s="34"/>
      <c r="ACE371" s="34"/>
      <c r="ACF371" s="34"/>
      <c r="ACG371" s="34"/>
      <c r="ACH371" s="34"/>
      <c r="ACI371" s="34"/>
      <c r="ACJ371" s="34"/>
      <c r="ACK371" s="34"/>
      <c r="ACL371" s="34"/>
      <c r="ACM371" s="34"/>
      <c r="ACN371" s="34"/>
      <c r="ACO371" s="34"/>
      <c r="ACP371" s="34"/>
      <c r="ACQ371" s="34"/>
      <c r="ACR371" s="34"/>
      <c r="ACS371" s="34"/>
      <c r="ACT371" s="34"/>
      <c r="ACU371" s="34"/>
      <c r="ACV371" s="34"/>
      <c r="ACW371" s="34"/>
      <c r="ACX371" s="34"/>
      <c r="ACY371" s="34"/>
      <c r="ACZ371" s="34"/>
      <c r="ADA371" s="34"/>
      <c r="ADB371" s="34"/>
      <c r="ADC371" s="34"/>
      <c r="ADD371" s="34"/>
      <c r="ADE371" s="34"/>
      <c r="ADF371" s="34"/>
      <c r="ADG371" s="34"/>
      <c r="ADH371" s="34"/>
      <c r="ADI371" s="34"/>
      <c r="ADJ371" s="34"/>
      <c r="ADK371" s="34"/>
      <c r="ADL371" s="34"/>
      <c r="ADM371" s="34"/>
      <c r="ADN371" s="34"/>
      <c r="ADO371" s="34"/>
      <c r="ADP371" s="34"/>
      <c r="ADQ371" s="34"/>
      <c r="ADR371" s="34"/>
      <c r="ADS371" s="34"/>
      <c r="ADT371" s="34"/>
      <c r="ADU371" s="34"/>
      <c r="ADV371" s="34"/>
      <c r="ADW371" s="34"/>
      <c r="ADX371" s="34"/>
      <c r="ADY371" s="34"/>
      <c r="ADZ371" s="34"/>
      <c r="AEA371" s="34"/>
      <c r="AEB371" s="34"/>
      <c r="AEC371" s="34"/>
      <c r="AED371" s="34"/>
      <c r="AEE371" s="34"/>
      <c r="AEF371" s="34"/>
      <c r="AEG371" s="34"/>
      <c r="AEH371" s="34"/>
      <c r="AEI371" s="34"/>
      <c r="AEJ371" s="34"/>
      <c r="AEK371" s="34"/>
      <c r="AEL371" s="34"/>
      <c r="AEM371" s="34"/>
      <c r="AEN371" s="34"/>
      <c r="AEO371" s="34"/>
      <c r="AEP371" s="34"/>
      <c r="AEQ371" s="34"/>
      <c r="AER371" s="34"/>
      <c r="AES371" s="34"/>
      <c r="AET371" s="34"/>
      <c r="AEU371" s="34"/>
      <c r="AEV371" s="34"/>
      <c r="AEW371" s="34"/>
      <c r="AEX371" s="34"/>
      <c r="AEY371" s="34"/>
      <c r="AEZ371" s="34"/>
      <c r="AFA371" s="34"/>
      <c r="AFB371" s="34"/>
      <c r="AFC371" s="34"/>
      <c r="AFD371" s="34"/>
      <c r="AFE371" s="34"/>
      <c r="AFF371" s="34"/>
      <c r="AFG371" s="34"/>
      <c r="AFH371" s="34"/>
      <c r="AFI371" s="34"/>
      <c r="AFJ371" s="34"/>
      <c r="AFK371" s="34"/>
      <c r="AFL371" s="34"/>
      <c r="AFM371" s="34"/>
      <c r="AFN371" s="34"/>
      <c r="AFO371" s="34"/>
      <c r="AFP371" s="34"/>
      <c r="AFQ371" s="34"/>
      <c r="AFR371" s="34"/>
      <c r="AFS371" s="34"/>
      <c r="AFT371" s="34"/>
      <c r="AFU371" s="34"/>
      <c r="AFV371" s="34"/>
      <c r="AFW371" s="34"/>
      <c r="AFX371" s="34"/>
      <c r="AFY371" s="34"/>
      <c r="AFZ371" s="34"/>
      <c r="AGA371" s="34"/>
      <c r="AGB371" s="34"/>
      <c r="AGC371" s="34"/>
      <c r="AGD371" s="34"/>
      <c r="AGE371" s="34"/>
      <c r="AGF371" s="34"/>
      <c r="AGG371" s="34"/>
      <c r="AGH371" s="34"/>
      <c r="AGI371" s="34"/>
      <c r="AGJ371" s="34"/>
      <c r="AGK371" s="34"/>
      <c r="AGL371" s="34"/>
      <c r="AGM371" s="34"/>
      <c r="AGN371" s="34"/>
      <c r="AGO371" s="34"/>
      <c r="AGP371" s="34"/>
      <c r="AGQ371" s="34"/>
      <c r="AGR371" s="34"/>
      <c r="AGS371" s="34"/>
      <c r="AGT371" s="34"/>
      <c r="AGU371" s="34"/>
      <c r="AGV371" s="34"/>
      <c r="AGW371" s="34"/>
      <c r="AGX371" s="34"/>
      <c r="AGY371" s="34"/>
      <c r="AGZ371" s="34"/>
      <c r="AHA371" s="34"/>
      <c r="AHB371" s="34"/>
      <c r="AHC371" s="34"/>
      <c r="AHD371" s="34"/>
      <c r="AHE371" s="34"/>
      <c r="AHF371" s="34"/>
      <c r="AHG371" s="34"/>
      <c r="AHH371" s="34"/>
      <c r="AHI371" s="34"/>
      <c r="AHJ371" s="34"/>
      <c r="AHK371" s="34"/>
      <c r="AHL371" s="34"/>
      <c r="AHM371" s="34"/>
      <c r="AHN371" s="34"/>
      <c r="AHO371" s="34"/>
      <c r="AHP371" s="34"/>
      <c r="AHQ371" s="34"/>
      <c r="AHR371" s="34"/>
      <c r="AHS371" s="34"/>
      <c r="AHT371" s="34"/>
      <c r="AHU371" s="34"/>
      <c r="AHV371" s="34"/>
      <c r="AHW371" s="34"/>
      <c r="AHX371" s="34"/>
      <c r="AHY371" s="34"/>
      <c r="AHZ371" s="34"/>
      <c r="AIA371" s="34"/>
      <c r="AIB371" s="34"/>
      <c r="AIC371" s="34"/>
      <c r="AID371" s="34"/>
      <c r="AIE371" s="34"/>
      <c r="AIF371" s="34"/>
      <c r="AIG371" s="34"/>
      <c r="AIH371" s="34"/>
      <c r="AII371" s="34"/>
      <c r="AIJ371" s="34"/>
      <c r="AIK371" s="34"/>
      <c r="AIL371" s="34"/>
      <c r="AIM371" s="34"/>
      <c r="AIN371" s="34"/>
      <c r="AIO371" s="34"/>
      <c r="AIP371" s="34"/>
      <c r="AIQ371" s="34"/>
      <c r="AIR371" s="34"/>
      <c r="AIS371" s="34"/>
      <c r="AIT371" s="34"/>
      <c r="AIU371" s="34"/>
      <c r="AIV371" s="34"/>
      <c r="AIW371" s="34"/>
      <c r="AIX371" s="34"/>
      <c r="AIY371" s="34"/>
      <c r="AIZ371" s="34"/>
      <c r="AJA371" s="34"/>
      <c r="AJB371" s="34"/>
      <c r="AJC371" s="34"/>
      <c r="AJD371" s="34"/>
      <c r="AJE371" s="34"/>
      <c r="AJF371" s="34"/>
      <c r="AJG371" s="34"/>
      <c r="AJH371" s="34"/>
      <c r="AJI371" s="34"/>
      <c r="AJJ371" s="34"/>
      <c r="AJK371" s="34"/>
      <c r="AJL371" s="34"/>
      <c r="AJM371" s="34"/>
      <c r="AJN371" s="34"/>
      <c r="AJO371" s="34"/>
      <c r="AJP371" s="34"/>
      <c r="AJQ371" s="34"/>
      <c r="AJR371" s="34"/>
      <c r="AJS371" s="34"/>
      <c r="AJT371" s="34"/>
      <c r="AJU371" s="34"/>
      <c r="AJV371" s="34"/>
      <c r="AJW371" s="34"/>
      <c r="AJX371" s="34"/>
      <c r="AJY371" s="34"/>
      <c r="AJZ371" s="34"/>
      <c r="AKA371" s="34"/>
      <c r="AKB371" s="34"/>
      <c r="AKC371" s="34"/>
      <c r="AKD371" s="34"/>
      <c r="AKE371" s="34"/>
      <c r="AKF371" s="34"/>
      <c r="AKG371" s="34"/>
      <c r="AKH371" s="34"/>
      <c r="AKI371" s="34"/>
      <c r="AKJ371" s="34"/>
      <c r="AKK371" s="34"/>
      <c r="AKL371" s="34"/>
      <c r="AKM371" s="34"/>
      <c r="AKN371" s="34"/>
      <c r="AKO371" s="34"/>
      <c r="AKP371" s="34"/>
      <c r="AKQ371" s="34"/>
      <c r="AKR371" s="34"/>
      <c r="AKS371" s="34"/>
      <c r="AKT371" s="34"/>
      <c r="AKU371" s="34"/>
      <c r="AKV371" s="34"/>
      <c r="AKW371" s="34"/>
      <c r="AKX371" s="34"/>
      <c r="AKY371" s="34"/>
      <c r="AKZ371" s="34"/>
      <c r="ALA371" s="34"/>
      <c r="ALB371" s="34"/>
      <c r="ALC371" s="34"/>
      <c r="ALD371" s="34"/>
      <c r="ALE371" s="34"/>
      <c r="ALF371" s="34"/>
      <c r="ALG371" s="34"/>
      <c r="ALH371" s="34"/>
      <c r="ALI371" s="34"/>
      <c r="ALJ371" s="34"/>
      <c r="ALK371" s="34"/>
      <c r="ALL371" s="34"/>
      <c r="ALM371" s="34"/>
      <c r="ALN371" s="34"/>
      <c r="ALO371" s="34"/>
      <c r="ALP371" s="34"/>
      <c r="ALQ371" s="34"/>
      <c r="ALR371" s="34"/>
      <c r="ALS371" s="34"/>
      <c r="ALT371" s="34"/>
      <c r="ALU371" s="34"/>
      <c r="ALV371" s="34"/>
      <c r="ALW371" s="34"/>
      <c r="ALX371" s="34"/>
      <c r="ALY371" s="34"/>
      <c r="ALZ371" s="34"/>
      <c r="AMA371" s="34"/>
      <c r="AMB371" s="34"/>
      <c r="AMC371" s="34"/>
      <c r="AMD371" s="34"/>
      <c r="AME371" s="34"/>
      <c r="AMF371" s="34"/>
      <c r="AMG371" s="34"/>
      <c r="AMH371" s="34"/>
      <c r="AMI371" s="34"/>
      <c r="AMJ371" s="34"/>
      <c r="AMK371" s="34"/>
    </row>
    <row r="372" spans="1:1025" x14ac:dyDescent="0.25">
      <c r="A372" s="34"/>
      <c r="B372" s="16"/>
      <c r="C372" s="19"/>
      <c r="D372" s="19"/>
      <c r="E372" s="21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L372" s="34"/>
      <c r="BM372" s="34"/>
      <c r="BN372" s="34"/>
      <c r="BO372" s="34"/>
      <c r="BP372" s="34"/>
      <c r="BQ372" s="34"/>
      <c r="BR372" s="34"/>
      <c r="BS372" s="34"/>
      <c r="BT372" s="34"/>
      <c r="BU372" s="34"/>
      <c r="BV372" s="34"/>
      <c r="BW372" s="34"/>
      <c r="BX372" s="34"/>
      <c r="BY372" s="34"/>
      <c r="BZ372" s="34"/>
      <c r="CA372" s="34"/>
      <c r="CB372" s="34"/>
      <c r="CC372" s="34"/>
      <c r="CD372" s="34"/>
      <c r="CE372" s="34"/>
      <c r="CF372" s="34"/>
      <c r="CG372" s="34"/>
      <c r="CH372" s="34"/>
      <c r="CI372" s="34"/>
      <c r="CJ372" s="34"/>
      <c r="CK372" s="34"/>
      <c r="CL372" s="34"/>
      <c r="CM372" s="34"/>
      <c r="CN372" s="34"/>
      <c r="CO372" s="34"/>
      <c r="CP372" s="34"/>
      <c r="CQ372" s="34"/>
      <c r="CR372" s="34"/>
      <c r="CS372" s="34"/>
      <c r="CT372" s="34"/>
      <c r="CU372" s="34"/>
      <c r="CV372" s="34"/>
      <c r="CW372" s="34"/>
      <c r="CX372" s="34"/>
      <c r="CY372" s="34"/>
      <c r="CZ372" s="34"/>
      <c r="DA372" s="34"/>
      <c r="DB372" s="34"/>
      <c r="DC372" s="34"/>
      <c r="DD372" s="34"/>
      <c r="DE372" s="34"/>
      <c r="DF372" s="34"/>
      <c r="DG372" s="34"/>
      <c r="DH372" s="34"/>
      <c r="DI372" s="34"/>
      <c r="DJ372" s="34"/>
      <c r="DK372" s="34"/>
      <c r="DL372" s="34"/>
      <c r="DM372" s="34"/>
      <c r="DN372" s="34"/>
      <c r="DO372" s="34"/>
      <c r="DP372" s="34"/>
      <c r="DQ372" s="34"/>
      <c r="DR372" s="34"/>
      <c r="DS372" s="34"/>
      <c r="DT372" s="34"/>
      <c r="DU372" s="34"/>
      <c r="DV372" s="34"/>
      <c r="DW372" s="34"/>
      <c r="DX372" s="34"/>
      <c r="DY372" s="34"/>
      <c r="DZ372" s="34"/>
      <c r="EA372" s="34"/>
      <c r="EB372" s="34"/>
      <c r="EC372" s="34"/>
      <c r="ED372" s="34"/>
      <c r="EE372" s="34"/>
      <c r="EF372" s="34"/>
      <c r="EG372" s="34"/>
      <c r="EH372" s="34"/>
      <c r="EI372" s="34"/>
      <c r="EJ372" s="34"/>
      <c r="EK372" s="34"/>
      <c r="EL372" s="34"/>
      <c r="EM372" s="34"/>
      <c r="EN372" s="34"/>
      <c r="EO372" s="34"/>
      <c r="EP372" s="34"/>
      <c r="EQ372" s="34"/>
      <c r="ER372" s="34"/>
      <c r="ES372" s="34"/>
      <c r="ET372" s="34"/>
      <c r="EU372" s="34"/>
      <c r="EV372" s="34"/>
      <c r="EW372" s="34"/>
      <c r="EX372" s="34"/>
      <c r="EY372" s="34"/>
      <c r="EZ372" s="34"/>
      <c r="FA372" s="34"/>
      <c r="FB372" s="34"/>
      <c r="FC372" s="34"/>
      <c r="FD372" s="34"/>
      <c r="FE372" s="34"/>
      <c r="FF372" s="34"/>
      <c r="FG372" s="34"/>
      <c r="FH372" s="34"/>
      <c r="FI372" s="34"/>
      <c r="FJ372" s="34"/>
      <c r="FK372" s="34"/>
      <c r="FL372" s="34"/>
      <c r="FM372" s="34"/>
      <c r="FN372" s="34"/>
      <c r="FO372" s="34"/>
      <c r="FP372" s="34"/>
      <c r="FQ372" s="34"/>
      <c r="FR372" s="34"/>
      <c r="FS372" s="34"/>
      <c r="FT372" s="34"/>
      <c r="FU372" s="34"/>
      <c r="FV372" s="34"/>
      <c r="FW372" s="34"/>
      <c r="FX372" s="34"/>
      <c r="FY372" s="34"/>
      <c r="FZ372" s="34"/>
      <c r="GA372" s="34"/>
      <c r="GB372" s="34"/>
      <c r="GC372" s="34"/>
      <c r="GD372" s="34"/>
      <c r="GE372" s="34"/>
      <c r="GF372" s="34"/>
      <c r="GG372" s="34"/>
      <c r="GH372" s="34"/>
      <c r="GI372" s="34"/>
      <c r="GJ372" s="34"/>
      <c r="GK372" s="34"/>
      <c r="GL372" s="34"/>
      <c r="GM372" s="34"/>
      <c r="GN372" s="34"/>
      <c r="GO372" s="34"/>
      <c r="GP372" s="34"/>
      <c r="GQ372" s="34"/>
      <c r="GR372" s="34"/>
      <c r="GS372" s="34"/>
      <c r="GT372" s="34"/>
      <c r="GU372" s="34"/>
      <c r="GV372" s="34"/>
      <c r="GW372" s="34"/>
      <c r="GX372" s="34"/>
      <c r="GY372" s="34"/>
      <c r="GZ372" s="34"/>
      <c r="HA372" s="34"/>
      <c r="HB372" s="34"/>
      <c r="HC372" s="34"/>
      <c r="HD372" s="34"/>
      <c r="HE372" s="34"/>
      <c r="HF372" s="34"/>
      <c r="HG372" s="34"/>
      <c r="HH372" s="34"/>
      <c r="HI372" s="34"/>
      <c r="HJ372" s="34"/>
      <c r="HK372" s="34"/>
      <c r="HL372" s="34"/>
      <c r="HM372" s="34"/>
      <c r="HN372" s="34"/>
      <c r="HO372" s="34"/>
      <c r="HP372" s="34"/>
      <c r="HQ372" s="34"/>
      <c r="HR372" s="34"/>
      <c r="HS372" s="34"/>
      <c r="HT372" s="34"/>
      <c r="HU372" s="34"/>
      <c r="HV372" s="34"/>
      <c r="HW372" s="34"/>
      <c r="HX372" s="34"/>
      <c r="HY372" s="34"/>
      <c r="HZ372" s="34"/>
      <c r="IA372" s="34"/>
      <c r="IB372" s="34"/>
      <c r="IC372" s="34"/>
      <c r="ID372" s="34"/>
      <c r="IE372" s="34"/>
      <c r="IF372" s="34"/>
      <c r="IG372" s="34"/>
      <c r="IH372" s="34"/>
      <c r="II372" s="34"/>
      <c r="IJ372" s="34"/>
      <c r="IK372" s="34"/>
      <c r="IL372" s="34"/>
      <c r="IM372" s="34"/>
      <c r="IN372" s="34"/>
      <c r="IO372" s="34"/>
      <c r="IP372" s="34"/>
      <c r="IQ372" s="34"/>
      <c r="IR372" s="34"/>
      <c r="IS372" s="34"/>
      <c r="IT372" s="34"/>
      <c r="IU372" s="34"/>
      <c r="IV372" s="34"/>
      <c r="IW372" s="34"/>
      <c r="IX372" s="34"/>
      <c r="IY372" s="34"/>
      <c r="IZ372" s="34"/>
      <c r="JA372" s="34"/>
      <c r="JB372" s="34"/>
      <c r="JC372" s="34"/>
      <c r="JD372" s="34"/>
      <c r="JE372" s="34"/>
      <c r="JF372" s="34"/>
      <c r="JG372" s="34"/>
      <c r="JH372" s="34"/>
      <c r="JI372" s="34"/>
      <c r="JJ372" s="34"/>
      <c r="JK372" s="34"/>
      <c r="JL372" s="34"/>
      <c r="JM372" s="34"/>
      <c r="JN372" s="34"/>
      <c r="JO372" s="34"/>
      <c r="JP372" s="34"/>
      <c r="JQ372" s="34"/>
      <c r="JR372" s="34"/>
      <c r="JS372" s="34"/>
      <c r="JT372" s="34"/>
      <c r="JU372" s="34"/>
      <c r="JV372" s="34"/>
      <c r="JW372" s="34"/>
      <c r="JX372" s="34"/>
      <c r="JY372" s="34"/>
      <c r="JZ372" s="34"/>
      <c r="KA372" s="34"/>
      <c r="KB372" s="34"/>
      <c r="KC372" s="34"/>
      <c r="KD372" s="34"/>
      <c r="KE372" s="34"/>
      <c r="KF372" s="34"/>
      <c r="KG372" s="34"/>
      <c r="KH372" s="34"/>
      <c r="KI372" s="34"/>
      <c r="KJ372" s="34"/>
      <c r="KK372" s="34"/>
      <c r="KL372" s="34"/>
      <c r="KM372" s="34"/>
      <c r="KN372" s="34"/>
      <c r="KO372" s="34"/>
      <c r="KP372" s="34"/>
      <c r="KQ372" s="34"/>
      <c r="KR372" s="34"/>
      <c r="KS372" s="34"/>
      <c r="KT372" s="34"/>
      <c r="KU372" s="34"/>
      <c r="KV372" s="34"/>
      <c r="KW372" s="34"/>
      <c r="KX372" s="34"/>
      <c r="KY372" s="34"/>
      <c r="KZ372" s="34"/>
      <c r="LA372" s="34"/>
      <c r="LB372" s="34"/>
      <c r="LC372" s="34"/>
      <c r="LD372" s="34"/>
      <c r="LE372" s="34"/>
      <c r="LF372" s="34"/>
      <c r="LG372" s="34"/>
      <c r="LH372" s="34"/>
      <c r="LI372" s="34"/>
      <c r="LJ372" s="34"/>
      <c r="LK372" s="34"/>
      <c r="LL372" s="34"/>
      <c r="LM372" s="34"/>
      <c r="LN372" s="34"/>
      <c r="LO372" s="34"/>
      <c r="LP372" s="34"/>
      <c r="LQ372" s="34"/>
      <c r="LR372" s="34"/>
      <c r="LS372" s="34"/>
      <c r="LT372" s="34"/>
      <c r="LU372" s="34"/>
      <c r="LV372" s="34"/>
      <c r="LW372" s="34"/>
      <c r="LX372" s="34"/>
      <c r="LY372" s="34"/>
      <c r="LZ372" s="34"/>
      <c r="MA372" s="34"/>
      <c r="MB372" s="34"/>
      <c r="MC372" s="34"/>
      <c r="MD372" s="34"/>
      <c r="ME372" s="34"/>
      <c r="MF372" s="34"/>
      <c r="MG372" s="34"/>
      <c r="MH372" s="34"/>
      <c r="MI372" s="34"/>
      <c r="MJ372" s="34"/>
      <c r="MK372" s="34"/>
      <c r="ML372" s="34"/>
      <c r="MM372" s="34"/>
      <c r="MN372" s="34"/>
      <c r="MO372" s="34"/>
      <c r="MP372" s="34"/>
      <c r="MQ372" s="34"/>
      <c r="MR372" s="34"/>
      <c r="MS372" s="34"/>
      <c r="MT372" s="34"/>
      <c r="MU372" s="34"/>
      <c r="MV372" s="34"/>
      <c r="MW372" s="34"/>
      <c r="MX372" s="34"/>
      <c r="MY372" s="34"/>
      <c r="MZ372" s="34"/>
      <c r="NA372" s="34"/>
      <c r="NB372" s="34"/>
      <c r="NC372" s="34"/>
      <c r="ND372" s="34"/>
      <c r="NE372" s="34"/>
      <c r="NF372" s="34"/>
      <c r="NG372" s="34"/>
      <c r="NH372" s="34"/>
      <c r="NI372" s="34"/>
      <c r="NJ372" s="34"/>
      <c r="NK372" s="34"/>
      <c r="NL372" s="34"/>
      <c r="NM372" s="34"/>
      <c r="NN372" s="34"/>
      <c r="NO372" s="34"/>
      <c r="NP372" s="34"/>
      <c r="NQ372" s="34"/>
      <c r="NR372" s="34"/>
      <c r="NS372" s="34"/>
      <c r="NT372" s="34"/>
      <c r="NU372" s="34"/>
      <c r="NV372" s="34"/>
      <c r="NW372" s="34"/>
      <c r="NX372" s="34"/>
      <c r="NY372" s="34"/>
      <c r="NZ372" s="34"/>
      <c r="OA372" s="34"/>
      <c r="OB372" s="34"/>
      <c r="OC372" s="34"/>
      <c r="OD372" s="34"/>
      <c r="OE372" s="34"/>
      <c r="OF372" s="34"/>
      <c r="OG372" s="34"/>
      <c r="OH372" s="34"/>
      <c r="OI372" s="34"/>
      <c r="OJ372" s="34"/>
      <c r="OK372" s="34"/>
      <c r="OL372" s="34"/>
      <c r="OM372" s="34"/>
      <c r="ON372" s="34"/>
      <c r="OO372" s="34"/>
      <c r="OP372" s="34"/>
      <c r="OQ372" s="34"/>
      <c r="OR372" s="34"/>
      <c r="OS372" s="34"/>
      <c r="OT372" s="34"/>
      <c r="OU372" s="34"/>
      <c r="OV372" s="34"/>
      <c r="OW372" s="34"/>
      <c r="OX372" s="34"/>
      <c r="OY372" s="34"/>
      <c r="OZ372" s="34"/>
      <c r="PA372" s="34"/>
      <c r="PB372" s="34"/>
      <c r="PC372" s="34"/>
      <c r="PD372" s="34"/>
      <c r="PE372" s="34"/>
      <c r="PF372" s="34"/>
      <c r="PG372" s="34"/>
      <c r="PH372" s="34"/>
      <c r="PI372" s="34"/>
      <c r="PJ372" s="34"/>
      <c r="PK372" s="34"/>
      <c r="PL372" s="34"/>
      <c r="PM372" s="34"/>
      <c r="PN372" s="34"/>
      <c r="PO372" s="34"/>
      <c r="PP372" s="34"/>
      <c r="PQ372" s="34"/>
      <c r="PR372" s="34"/>
      <c r="PS372" s="34"/>
      <c r="PT372" s="34"/>
      <c r="PU372" s="34"/>
      <c r="PV372" s="34"/>
      <c r="PW372" s="34"/>
      <c r="PX372" s="34"/>
      <c r="PY372" s="34"/>
      <c r="PZ372" s="34"/>
      <c r="QA372" s="34"/>
      <c r="QB372" s="34"/>
      <c r="QC372" s="34"/>
      <c r="QD372" s="34"/>
      <c r="QE372" s="34"/>
      <c r="QF372" s="34"/>
      <c r="QG372" s="34"/>
      <c r="QH372" s="34"/>
      <c r="QI372" s="34"/>
      <c r="QJ372" s="34"/>
      <c r="QK372" s="34"/>
      <c r="QL372" s="34"/>
      <c r="QM372" s="34"/>
      <c r="QN372" s="34"/>
      <c r="QO372" s="34"/>
      <c r="QP372" s="34"/>
      <c r="QQ372" s="34"/>
      <c r="QR372" s="34"/>
      <c r="QS372" s="34"/>
      <c r="QT372" s="34"/>
      <c r="QU372" s="34"/>
      <c r="QV372" s="34"/>
      <c r="QW372" s="34"/>
      <c r="QX372" s="34"/>
      <c r="QY372" s="34"/>
      <c r="QZ372" s="34"/>
      <c r="RA372" s="34"/>
      <c r="RB372" s="34"/>
      <c r="RC372" s="34"/>
      <c r="RD372" s="34"/>
      <c r="RE372" s="34"/>
      <c r="RF372" s="34"/>
      <c r="RG372" s="34"/>
      <c r="RH372" s="34"/>
      <c r="RI372" s="34"/>
      <c r="RJ372" s="34"/>
      <c r="RK372" s="34"/>
      <c r="RL372" s="34"/>
      <c r="RM372" s="34"/>
      <c r="RN372" s="34"/>
      <c r="RO372" s="34"/>
      <c r="RP372" s="34"/>
      <c r="RQ372" s="34"/>
      <c r="RR372" s="34"/>
      <c r="RS372" s="34"/>
      <c r="RT372" s="34"/>
      <c r="RU372" s="34"/>
      <c r="RV372" s="34"/>
      <c r="RW372" s="34"/>
      <c r="RX372" s="34"/>
      <c r="RY372" s="34"/>
      <c r="RZ372" s="34"/>
      <c r="SA372" s="34"/>
      <c r="SB372" s="34"/>
      <c r="SC372" s="34"/>
      <c r="SD372" s="34"/>
      <c r="SE372" s="34"/>
      <c r="SF372" s="34"/>
      <c r="SG372" s="34"/>
      <c r="SH372" s="34"/>
      <c r="SI372" s="34"/>
      <c r="SJ372" s="34"/>
      <c r="SK372" s="34"/>
      <c r="SL372" s="34"/>
      <c r="SM372" s="34"/>
      <c r="SN372" s="34"/>
      <c r="SO372" s="34"/>
      <c r="SP372" s="34"/>
      <c r="SQ372" s="34"/>
      <c r="SR372" s="34"/>
      <c r="SS372" s="34"/>
      <c r="ST372" s="34"/>
      <c r="SU372" s="34"/>
      <c r="SV372" s="34"/>
      <c r="SW372" s="34"/>
      <c r="SX372" s="34"/>
      <c r="SY372" s="34"/>
      <c r="SZ372" s="34"/>
      <c r="TA372" s="34"/>
      <c r="TB372" s="34"/>
      <c r="TC372" s="34"/>
      <c r="TD372" s="34"/>
      <c r="TE372" s="34"/>
      <c r="TF372" s="34"/>
      <c r="TG372" s="34"/>
      <c r="TH372" s="34"/>
      <c r="TI372" s="34"/>
      <c r="TJ372" s="34"/>
      <c r="TK372" s="34"/>
      <c r="TL372" s="34"/>
      <c r="TM372" s="34"/>
      <c r="TN372" s="34"/>
      <c r="TO372" s="34"/>
      <c r="TP372" s="34"/>
      <c r="TQ372" s="34"/>
      <c r="TR372" s="34"/>
      <c r="TS372" s="34"/>
      <c r="TT372" s="34"/>
      <c r="TU372" s="34"/>
      <c r="TV372" s="34"/>
      <c r="TW372" s="34"/>
      <c r="TX372" s="34"/>
      <c r="TY372" s="34"/>
      <c r="TZ372" s="34"/>
      <c r="UA372" s="34"/>
      <c r="UB372" s="34"/>
      <c r="UC372" s="34"/>
      <c r="UD372" s="34"/>
      <c r="UE372" s="34"/>
      <c r="UF372" s="34"/>
      <c r="UG372" s="34"/>
      <c r="UH372" s="34"/>
      <c r="UI372" s="34"/>
      <c r="UJ372" s="34"/>
      <c r="UK372" s="34"/>
      <c r="UL372" s="34"/>
      <c r="UM372" s="34"/>
      <c r="UN372" s="34"/>
      <c r="UO372" s="34"/>
      <c r="UP372" s="34"/>
      <c r="UQ372" s="34"/>
      <c r="UR372" s="34"/>
      <c r="US372" s="34"/>
      <c r="UT372" s="34"/>
      <c r="UU372" s="34"/>
      <c r="UV372" s="34"/>
      <c r="UW372" s="34"/>
      <c r="UX372" s="34"/>
      <c r="UY372" s="34"/>
      <c r="UZ372" s="34"/>
      <c r="VA372" s="34"/>
      <c r="VB372" s="34"/>
      <c r="VC372" s="34"/>
      <c r="VD372" s="34"/>
      <c r="VE372" s="34"/>
      <c r="VF372" s="34"/>
      <c r="VG372" s="34"/>
      <c r="VH372" s="34"/>
      <c r="VI372" s="34"/>
      <c r="VJ372" s="34"/>
      <c r="VK372" s="34"/>
      <c r="VL372" s="34"/>
      <c r="VM372" s="34"/>
      <c r="VN372" s="34"/>
      <c r="VO372" s="34"/>
      <c r="VP372" s="34"/>
      <c r="VQ372" s="34"/>
      <c r="VR372" s="34"/>
      <c r="VS372" s="34"/>
      <c r="VT372" s="34"/>
      <c r="VU372" s="34"/>
      <c r="VV372" s="34"/>
      <c r="VW372" s="34"/>
      <c r="VX372" s="34"/>
      <c r="VY372" s="34"/>
      <c r="VZ372" s="34"/>
      <c r="WA372" s="34"/>
      <c r="WB372" s="34"/>
      <c r="WC372" s="34"/>
      <c r="WD372" s="34"/>
      <c r="WE372" s="34"/>
      <c r="WF372" s="34"/>
      <c r="WG372" s="34"/>
      <c r="WH372" s="34"/>
      <c r="WI372" s="34"/>
      <c r="WJ372" s="34"/>
      <c r="WK372" s="34"/>
      <c r="WL372" s="34"/>
      <c r="WM372" s="34"/>
      <c r="WN372" s="34"/>
      <c r="WO372" s="34"/>
      <c r="WP372" s="34"/>
      <c r="WQ372" s="34"/>
      <c r="WR372" s="34"/>
      <c r="WS372" s="34"/>
      <c r="WT372" s="34"/>
      <c r="WU372" s="34"/>
      <c r="WV372" s="34"/>
      <c r="WW372" s="34"/>
      <c r="WX372" s="34"/>
      <c r="WY372" s="34"/>
      <c r="WZ372" s="34"/>
      <c r="XA372" s="34"/>
      <c r="XB372" s="34"/>
      <c r="XC372" s="34"/>
      <c r="XD372" s="34"/>
      <c r="XE372" s="34"/>
      <c r="XF372" s="34"/>
      <c r="XG372" s="34"/>
      <c r="XH372" s="34"/>
      <c r="XI372" s="34"/>
      <c r="XJ372" s="34"/>
      <c r="XK372" s="34"/>
      <c r="XL372" s="34"/>
      <c r="XM372" s="34"/>
      <c r="XN372" s="34"/>
      <c r="XO372" s="34"/>
      <c r="XP372" s="34"/>
      <c r="XQ372" s="34"/>
      <c r="XR372" s="34"/>
      <c r="XS372" s="34"/>
      <c r="XT372" s="34"/>
      <c r="XU372" s="34"/>
      <c r="XV372" s="34"/>
      <c r="XW372" s="34"/>
      <c r="XX372" s="34"/>
      <c r="XY372" s="34"/>
      <c r="XZ372" s="34"/>
      <c r="YA372" s="34"/>
      <c r="YB372" s="34"/>
      <c r="YC372" s="34"/>
      <c r="YD372" s="34"/>
      <c r="YE372" s="34"/>
      <c r="YF372" s="34"/>
      <c r="YG372" s="34"/>
      <c r="YH372" s="34"/>
      <c r="YI372" s="34"/>
      <c r="YJ372" s="34"/>
      <c r="YK372" s="34"/>
      <c r="YL372" s="34"/>
      <c r="YM372" s="34"/>
      <c r="YN372" s="34"/>
      <c r="YO372" s="34"/>
      <c r="YP372" s="34"/>
      <c r="YQ372" s="34"/>
      <c r="YR372" s="34"/>
      <c r="YS372" s="34"/>
      <c r="YT372" s="34"/>
      <c r="YU372" s="34"/>
      <c r="YV372" s="34"/>
      <c r="YW372" s="34"/>
      <c r="YX372" s="34"/>
      <c r="YY372" s="34"/>
      <c r="YZ372" s="34"/>
      <c r="ZA372" s="34"/>
      <c r="ZB372" s="34"/>
      <c r="ZC372" s="34"/>
      <c r="ZD372" s="34"/>
      <c r="ZE372" s="34"/>
      <c r="ZF372" s="34"/>
      <c r="ZG372" s="34"/>
      <c r="ZH372" s="34"/>
      <c r="ZI372" s="34"/>
      <c r="ZJ372" s="34"/>
      <c r="ZK372" s="34"/>
      <c r="ZL372" s="34"/>
      <c r="ZM372" s="34"/>
      <c r="ZN372" s="34"/>
      <c r="ZO372" s="34"/>
      <c r="ZP372" s="34"/>
      <c r="ZQ372" s="34"/>
      <c r="ZR372" s="34"/>
      <c r="ZS372" s="34"/>
      <c r="ZT372" s="34"/>
      <c r="ZU372" s="34"/>
      <c r="ZV372" s="34"/>
      <c r="ZW372" s="34"/>
      <c r="ZX372" s="34"/>
      <c r="ZY372" s="34"/>
      <c r="ZZ372" s="34"/>
      <c r="AAA372" s="34"/>
      <c r="AAB372" s="34"/>
      <c r="AAC372" s="34"/>
      <c r="AAD372" s="34"/>
      <c r="AAE372" s="34"/>
      <c r="AAF372" s="34"/>
      <c r="AAG372" s="34"/>
      <c r="AAH372" s="34"/>
      <c r="AAI372" s="34"/>
      <c r="AAJ372" s="34"/>
      <c r="AAK372" s="34"/>
      <c r="AAL372" s="34"/>
      <c r="AAM372" s="34"/>
      <c r="AAN372" s="34"/>
      <c r="AAO372" s="34"/>
      <c r="AAP372" s="34"/>
      <c r="AAQ372" s="34"/>
      <c r="AAR372" s="34"/>
      <c r="AAS372" s="34"/>
      <c r="AAT372" s="34"/>
      <c r="AAU372" s="34"/>
      <c r="AAV372" s="34"/>
      <c r="AAW372" s="34"/>
      <c r="AAX372" s="34"/>
      <c r="AAY372" s="34"/>
      <c r="AAZ372" s="34"/>
      <c r="ABA372" s="34"/>
      <c r="ABB372" s="34"/>
      <c r="ABC372" s="34"/>
      <c r="ABD372" s="34"/>
      <c r="ABE372" s="34"/>
      <c r="ABF372" s="34"/>
      <c r="ABG372" s="34"/>
      <c r="ABH372" s="34"/>
      <c r="ABI372" s="34"/>
      <c r="ABJ372" s="34"/>
      <c r="ABK372" s="34"/>
      <c r="ABL372" s="34"/>
      <c r="ABM372" s="34"/>
      <c r="ABN372" s="34"/>
      <c r="ABO372" s="34"/>
      <c r="ABP372" s="34"/>
      <c r="ABQ372" s="34"/>
      <c r="ABR372" s="34"/>
      <c r="ABS372" s="34"/>
      <c r="ABT372" s="34"/>
      <c r="ABU372" s="34"/>
      <c r="ABV372" s="34"/>
      <c r="ABW372" s="34"/>
      <c r="ABX372" s="34"/>
      <c r="ABY372" s="34"/>
      <c r="ABZ372" s="34"/>
      <c r="ACA372" s="34"/>
      <c r="ACB372" s="34"/>
      <c r="ACC372" s="34"/>
      <c r="ACD372" s="34"/>
      <c r="ACE372" s="34"/>
      <c r="ACF372" s="34"/>
      <c r="ACG372" s="34"/>
      <c r="ACH372" s="34"/>
      <c r="ACI372" s="34"/>
      <c r="ACJ372" s="34"/>
      <c r="ACK372" s="34"/>
      <c r="ACL372" s="34"/>
      <c r="ACM372" s="34"/>
      <c r="ACN372" s="34"/>
      <c r="ACO372" s="34"/>
      <c r="ACP372" s="34"/>
      <c r="ACQ372" s="34"/>
      <c r="ACR372" s="34"/>
      <c r="ACS372" s="34"/>
      <c r="ACT372" s="34"/>
      <c r="ACU372" s="34"/>
      <c r="ACV372" s="34"/>
      <c r="ACW372" s="34"/>
      <c r="ACX372" s="34"/>
      <c r="ACY372" s="34"/>
      <c r="ACZ372" s="34"/>
      <c r="ADA372" s="34"/>
      <c r="ADB372" s="34"/>
      <c r="ADC372" s="34"/>
      <c r="ADD372" s="34"/>
      <c r="ADE372" s="34"/>
      <c r="ADF372" s="34"/>
      <c r="ADG372" s="34"/>
      <c r="ADH372" s="34"/>
      <c r="ADI372" s="34"/>
      <c r="ADJ372" s="34"/>
      <c r="ADK372" s="34"/>
      <c r="ADL372" s="34"/>
      <c r="ADM372" s="34"/>
      <c r="ADN372" s="34"/>
      <c r="ADO372" s="34"/>
      <c r="ADP372" s="34"/>
      <c r="ADQ372" s="34"/>
      <c r="ADR372" s="34"/>
      <c r="ADS372" s="34"/>
      <c r="ADT372" s="34"/>
      <c r="ADU372" s="34"/>
      <c r="ADV372" s="34"/>
      <c r="ADW372" s="34"/>
      <c r="ADX372" s="34"/>
      <c r="ADY372" s="34"/>
      <c r="ADZ372" s="34"/>
      <c r="AEA372" s="34"/>
      <c r="AEB372" s="34"/>
      <c r="AEC372" s="34"/>
      <c r="AED372" s="34"/>
      <c r="AEE372" s="34"/>
      <c r="AEF372" s="34"/>
      <c r="AEG372" s="34"/>
      <c r="AEH372" s="34"/>
      <c r="AEI372" s="34"/>
      <c r="AEJ372" s="34"/>
      <c r="AEK372" s="34"/>
      <c r="AEL372" s="34"/>
      <c r="AEM372" s="34"/>
      <c r="AEN372" s="34"/>
      <c r="AEO372" s="34"/>
      <c r="AEP372" s="34"/>
      <c r="AEQ372" s="34"/>
      <c r="AER372" s="34"/>
      <c r="AES372" s="34"/>
      <c r="AET372" s="34"/>
      <c r="AEU372" s="34"/>
      <c r="AEV372" s="34"/>
      <c r="AEW372" s="34"/>
      <c r="AEX372" s="34"/>
      <c r="AEY372" s="34"/>
      <c r="AEZ372" s="34"/>
      <c r="AFA372" s="34"/>
      <c r="AFB372" s="34"/>
      <c r="AFC372" s="34"/>
      <c r="AFD372" s="34"/>
      <c r="AFE372" s="34"/>
      <c r="AFF372" s="34"/>
      <c r="AFG372" s="34"/>
      <c r="AFH372" s="34"/>
      <c r="AFI372" s="34"/>
      <c r="AFJ372" s="34"/>
      <c r="AFK372" s="34"/>
      <c r="AFL372" s="34"/>
      <c r="AFM372" s="34"/>
      <c r="AFN372" s="34"/>
      <c r="AFO372" s="34"/>
      <c r="AFP372" s="34"/>
      <c r="AFQ372" s="34"/>
      <c r="AFR372" s="34"/>
      <c r="AFS372" s="34"/>
      <c r="AFT372" s="34"/>
      <c r="AFU372" s="34"/>
      <c r="AFV372" s="34"/>
      <c r="AFW372" s="34"/>
      <c r="AFX372" s="34"/>
      <c r="AFY372" s="34"/>
      <c r="AFZ372" s="34"/>
      <c r="AGA372" s="34"/>
      <c r="AGB372" s="34"/>
      <c r="AGC372" s="34"/>
      <c r="AGD372" s="34"/>
      <c r="AGE372" s="34"/>
      <c r="AGF372" s="34"/>
      <c r="AGG372" s="34"/>
      <c r="AGH372" s="34"/>
      <c r="AGI372" s="34"/>
      <c r="AGJ372" s="34"/>
      <c r="AGK372" s="34"/>
      <c r="AGL372" s="34"/>
      <c r="AGM372" s="34"/>
      <c r="AGN372" s="34"/>
      <c r="AGO372" s="34"/>
      <c r="AGP372" s="34"/>
      <c r="AGQ372" s="34"/>
      <c r="AGR372" s="34"/>
      <c r="AGS372" s="34"/>
      <c r="AGT372" s="34"/>
      <c r="AGU372" s="34"/>
      <c r="AGV372" s="34"/>
      <c r="AGW372" s="34"/>
      <c r="AGX372" s="34"/>
      <c r="AGY372" s="34"/>
      <c r="AGZ372" s="34"/>
      <c r="AHA372" s="34"/>
      <c r="AHB372" s="34"/>
      <c r="AHC372" s="34"/>
      <c r="AHD372" s="34"/>
      <c r="AHE372" s="34"/>
      <c r="AHF372" s="34"/>
      <c r="AHG372" s="34"/>
      <c r="AHH372" s="34"/>
      <c r="AHI372" s="34"/>
      <c r="AHJ372" s="34"/>
      <c r="AHK372" s="34"/>
      <c r="AHL372" s="34"/>
      <c r="AHM372" s="34"/>
      <c r="AHN372" s="34"/>
      <c r="AHO372" s="34"/>
      <c r="AHP372" s="34"/>
      <c r="AHQ372" s="34"/>
      <c r="AHR372" s="34"/>
      <c r="AHS372" s="34"/>
      <c r="AHT372" s="34"/>
      <c r="AHU372" s="34"/>
      <c r="AHV372" s="34"/>
      <c r="AHW372" s="34"/>
      <c r="AHX372" s="34"/>
      <c r="AHY372" s="34"/>
      <c r="AHZ372" s="34"/>
      <c r="AIA372" s="34"/>
      <c r="AIB372" s="34"/>
      <c r="AIC372" s="34"/>
      <c r="AID372" s="34"/>
      <c r="AIE372" s="34"/>
      <c r="AIF372" s="34"/>
      <c r="AIG372" s="34"/>
      <c r="AIH372" s="34"/>
      <c r="AII372" s="34"/>
      <c r="AIJ372" s="34"/>
      <c r="AIK372" s="34"/>
      <c r="AIL372" s="34"/>
      <c r="AIM372" s="34"/>
      <c r="AIN372" s="34"/>
      <c r="AIO372" s="34"/>
      <c r="AIP372" s="34"/>
      <c r="AIQ372" s="34"/>
      <c r="AIR372" s="34"/>
      <c r="AIS372" s="34"/>
      <c r="AIT372" s="34"/>
      <c r="AIU372" s="34"/>
      <c r="AIV372" s="34"/>
      <c r="AIW372" s="34"/>
      <c r="AIX372" s="34"/>
      <c r="AIY372" s="34"/>
      <c r="AIZ372" s="34"/>
      <c r="AJA372" s="34"/>
      <c r="AJB372" s="34"/>
      <c r="AJC372" s="34"/>
      <c r="AJD372" s="34"/>
      <c r="AJE372" s="34"/>
      <c r="AJF372" s="34"/>
      <c r="AJG372" s="34"/>
      <c r="AJH372" s="34"/>
      <c r="AJI372" s="34"/>
      <c r="AJJ372" s="34"/>
      <c r="AJK372" s="34"/>
      <c r="AJL372" s="34"/>
      <c r="AJM372" s="34"/>
      <c r="AJN372" s="34"/>
      <c r="AJO372" s="34"/>
      <c r="AJP372" s="34"/>
      <c r="AJQ372" s="34"/>
      <c r="AJR372" s="34"/>
      <c r="AJS372" s="34"/>
      <c r="AJT372" s="34"/>
      <c r="AJU372" s="34"/>
      <c r="AJV372" s="34"/>
      <c r="AJW372" s="34"/>
      <c r="AJX372" s="34"/>
      <c r="AJY372" s="34"/>
      <c r="AJZ372" s="34"/>
      <c r="AKA372" s="34"/>
      <c r="AKB372" s="34"/>
      <c r="AKC372" s="34"/>
      <c r="AKD372" s="34"/>
      <c r="AKE372" s="34"/>
      <c r="AKF372" s="34"/>
      <c r="AKG372" s="34"/>
      <c r="AKH372" s="34"/>
      <c r="AKI372" s="34"/>
      <c r="AKJ372" s="34"/>
      <c r="AKK372" s="34"/>
      <c r="AKL372" s="34"/>
      <c r="AKM372" s="34"/>
      <c r="AKN372" s="34"/>
      <c r="AKO372" s="34"/>
      <c r="AKP372" s="34"/>
      <c r="AKQ372" s="34"/>
      <c r="AKR372" s="34"/>
      <c r="AKS372" s="34"/>
      <c r="AKT372" s="34"/>
      <c r="AKU372" s="34"/>
      <c r="AKV372" s="34"/>
      <c r="AKW372" s="34"/>
      <c r="AKX372" s="34"/>
      <c r="AKY372" s="34"/>
      <c r="AKZ372" s="34"/>
      <c r="ALA372" s="34"/>
      <c r="ALB372" s="34"/>
      <c r="ALC372" s="34"/>
      <c r="ALD372" s="34"/>
      <c r="ALE372" s="34"/>
      <c r="ALF372" s="34"/>
      <c r="ALG372" s="34"/>
      <c r="ALH372" s="34"/>
      <c r="ALI372" s="34"/>
      <c r="ALJ372" s="34"/>
      <c r="ALK372" s="34"/>
      <c r="ALL372" s="34"/>
      <c r="ALM372" s="34"/>
      <c r="ALN372" s="34"/>
      <c r="ALO372" s="34"/>
      <c r="ALP372" s="34"/>
      <c r="ALQ372" s="34"/>
      <c r="ALR372" s="34"/>
      <c r="ALS372" s="34"/>
      <c r="ALT372" s="34"/>
      <c r="ALU372" s="34"/>
      <c r="ALV372" s="34"/>
      <c r="ALW372" s="34"/>
      <c r="ALX372" s="34"/>
      <c r="ALY372" s="34"/>
      <c r="ALZ372" s="34"/>
      <c r="AMA372" s="34"/>
      <c r="AMB372" s="34"/>
      <c r="AMC372" s="34"/>
      <c r="AMD372" s="34"/>
      <c r="AME372" s="34"/>
      <c r="AMF372" s="34"/>
      <c r="AMG372" s="34"/>
      <c r="AMH372" s="34"/>
      <c r="AMI372" s="34"/>
      <c r="AMJ372" s="34"/>
      <c r="AMK372" s="34"/>
    </row>
    <row r="373" spans="1:1025" ht="16.5" x14ac:dyDescent="0.25">
      <c r="A373" s="34"/>
      <c r="B373" s="16"/>
      <c r="C373" s="29">
        <f>SUM(C367:C371)</f>
        <v>53852.69991459998</v>
      </c>
      <c r="D373" s="60">
        <f>SUM(D367:D371)</f>
        <v>156264.3320854</v>
      </c>
      <c r="E373" s="24">
        <f>C373+D373</f>
        <v>210117.03199999998</v>
      </c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L373" s="34"/>
      <c r="BM373" s="34"/>
      <c r="BN373" s="34"/>
      <c r="BO373" s="34"/>
      <c r="BP373" s="34"/>
      <c r="BQ373" s="34"/>
      <c r="BR373" s="34"/>
      <c r="BS373" s="34"/>
      <c r="BT373" s="34"/>
      <c r="BU373" s="34"/>
      <c r="BV373" s="34"/>
      <c r="BW373" s="34"/>
      <c r="BX373" s="34"/>
      <c r="BY373" s="34"/>
      <c r="BZ373" s="34"/>
      <c r="CA373" s="34"/>
      <c r="CB373" s="34"/>
      <c r="CC373" s="34"/>
      <c r="CD373" s="34"/>
      <c r="CE373" s="34"/>
      <c r="CF373" s="34"/>
      <c r="CG373" s="34"/>
      <c r="CH373" s="34"/>
      <c r="CI373" s="34"/>
      <c r="CJ373" s="34"/>
      <c r="CK373" s="34"/>
      <c r="CL373" s="34"/>
      <c r="CM373" s="34"/>
      <c r="CN373" s="34"/>
      <c r="CO373" s="34"/>
      <c r="CP373" s="34"/>
      <c r="CQ373" s="34"/>
      <c r="CR373" s="34"/>
      <c r="CS373" s="34"/>
      <c r="CT373" s="34"/>
      <c r="CU373" s="34"/>
      <c r="CV373" s="34"/>
      <c r="CW373" s="34"/>
      <c r="CX373" s="34"/>
      <c r="CY373" s="34"/>
      <c r="CZ373" s="34"/>
      <c r="DA373" s="34"/>
      <c r="DB373" s="34"/>
      <c r="DC373" s="34"/>
      <c r="DD373" s="34"/>
      <c r="DE373" s="34"/>
      <c r="DF373" s="34"/>
      <c r="DG373" s="34"/>
      <c r="DH373" s="34"/>
      <c r="DI373" s="34"/>
      <c r="DJ373" s="34"/>
      <c r="DK373" s="34"/>
      <c r="DL373" s="34"/>
      <c r="DM373" s="34"/>
      <c r="DN373" s="34"/>
      <c r="DO373" s="34"/>
      <c r="DP373" s="34"/>
      <c r="DQ373" s="34"/>
      <c r="DR373" s="34"/>
      <c r="DS373" s="34"/>
      <c r="DT373" s="34"/>
      <c r="DU373" s="34"/>
      <c r="DV373" s="34"/>
      <c r="DW373" s="34"/>
      <c r="DX373" s="34"/>
      <c r="DY373" s="34"/>
      <c r="DZ373" s="34"/>
      <c r="EA373" s="34"/>
      <c r="EB373" s="34"/>
      <c r="EC373" s="34"/>
      <c r="ED373" s="34"/>
      <c r="EE373" s="34"/>
      <c r="EF373" s="34"/>
      <c r="EG373" s="34"/>
      <c r="EH373" s="34"/>
      <c r="EI373" s="34"/>
      <c r="EJ373" s="34"/>
      <c r="EK373" s="34"/>
      <c r="EL373" s="34"/>
      <c r="EM373" s="34"/>
      <c r="EN373" s="34"/>
      <c r="EO373" s="34"/>
      <c r="EP373" s="34"/>
      <c r="EQ373" s="34"/>
      <c r="ER373" s="34"/>
      <c r="ES373" s="34"/>
      <c r="ET373" s="34"/>
      <c r="EU373" s="34"/>
      <c r="EV373" s="34"/>
      <c r="EW373" s="34"/>
      <c r="EX373" s="34"/>
      <c r="EY373" s="34"/>
      <c r="EZ373" s="34"/>
      <c r="FA373" s="34"/>
      <c r="FB373" s="34"/>
      <c r="FC373" s="34"/>
      <c r="FD373" s="34"/>
      <c r="FE373" s="34"/>
      <c r="FF373" s="34"/>
      <c r="FG373" s="34"/>
      <c r="FH373" s="34"/>
      <c r="FI373" s="34"/>
      <c r="FJ373" s="34"/>
      <c r="FK373" s="34"/>
      <c r="FL373" s="34"/>
      <c r="FM373" s="34"/>
      <c r="FN373" s="34"/>
      <c r="FO373" s="34"/>
      <c r="FP373" s="34"/>
      <c r="FQ373" s="34"/>
      <c r="FR373" s="34"/>
      <c r="FS373" s="34"/>
      <c r="FT373" s="34"/>
      <c r="FU373" s="34"/>
      <c r="FV373" s="34"/>
      <c r="FW373" s="34"/>
      <c r="FX373" s="34"/>
      <c r="FY373" s="34"/>
      <c r="FZ373" s="34"/>
      <c r="GA373" s="34"/>
      <c r="GB373" s="34"/>
      <c r="GC373" s="34"/>
      <c r="GD373" s="34"/>
      <c r="GE373" s="34"/>
      <c r="GF373" s="34"/>
      <c r="GG373" s="34"/>
      <c r="GH373" s="34"/>
      <c r="GI373" s="34"/>
      <c r="GJ373" s="34"/>
      <c r="GK373" s="34"/>
      <c r="GL373" s="34"/>
      <c r="GM373" s="34"/>
      <c r="GN373" s="34"/>
      <c r="GO373" s="34"/>
      <c r="GP373" s="34"/>
      <c r="GQ373" s="34"/>
      <c r="GR373" s="34"/>
      <c r="GS373" s="34"/>
      <c r="GT373" s="34"/>
      <c r="GU373" s="34"/>
      <c r="GV373" s="34"/>
      <c r="GW373" s="34"/>
      <c r="GX373" s="34"/>
      <c r="GY373" s="34"/>
      <c r="GZ373" s="34"/>
      <c r="HA373" s="34"/>
      <c r="HB373" s="34"/>
      <c r="HC373" s="34"/>
      <c r="HD373" s="34"/>
      <c r="HE373" s="34"/>
      <c r="HF373" s="34"/>
      <c r="HG373" s="34"/>
      <c r="HH373" s="34"/>
      <c r="HI373" s="34"/>
      <c r="HJ373" s="34"/>
      <c r="HK373" s="34"/>
      <c r="HL373" s="34"/>
      <c r="HM373" s="34"/>
      <c r="HN373" s="34"/>
      <c r="HO373" s="34"/>
      <c r="HP373" s="34"/>
      <c r="HQ373" s="34"/>
      <c r="HR373" s="34"/>
      <c r="HS373" s="34"/>
      <c r="HT373" s="34"/>
      <c r="HU373" s="34"/>
      <c r="HV373" s="34"/>
      <c r="HW373" s="34"/>
      <c r="HX373" s="34"/>
      <c r="HY373" s="34"/>
      <c r="HZ373" s="34"/>
      <c r="IA373" s="34"/>
      <c r="IB373" s="34"/>
      <c r="IC373" s="34"/>
      <c r="ID373" s="34"/>
      <c r="IE373" s="34"/>
      <c r="IF373" s="34"/>
      <c r="IG373" s="34"/>
      <c r="IH373" s="34"/>
      <c r="II373" s="34"/>
      <c r="IJ373" s="34"/>
      <c r="IK373" s="34"/>
      <c r="IL373" s="34"/>
      <c r="IM373" s="34"/>
      <c r="IN373" s="34"/>
      <c r="IO373" s="34"/>
      <c r="IP373" s="34"/>
      <c r="IQ373" s="34"/>
      <c r="IR373" s="34"/>
      <c r="IS373" s="34"/>
      <c r="IT373" s="34"/>
      <c r="IU373" s="34"/>
      <c r="IV373" s="34"/>
      <c r="IW373" s="34"/>
      <c r="IX373" s="34"/>
      <c r="IY373" s="34"/>
      <c r="IZ373" s="34"/>
      <c r="JA373" s="34"/>
      <c r="JB373" s="34"/>
      <c r="JC373" s="34"/>
      <c r="JD373" s="34"/>
      <c r="JE373" s="34"/>
      <c r="JF373" s="34"/>
      <c r="JG373" s="34"/>
      <c r="JH373" s="34"/>
      <c r="JI373" s="34"/>
      <c r="JJ373" s="34"/>
      <c r="JK373" s="34"/>
      <c r="JL373" s="34"/>
      <c r="JM373" s="34"/>
      <c r="JN373" s="34"/>
      <c r="JO373" s="34"/>
      <c r="JP373" s="34"/>
      <c r="JQ373" s="34"/>
      <c r="JR373" s="34"/>
      <c r="JS373" s="34"/>
      <c r="JT373" s="34"/>
      <c r="JU373" s="34"/>
      <c r="JV373" s="34"/>
      <c r="JW373" s="34"/>
      <c r="JX373" s="34"/>
      <c r="JY373" s="34"/>
      <c r="JZ373" s="34"/>
      <c r="KA373" s="34"/>
      <c r="KB373" s="34"/>
      <c r="KC373" s="34"/>
      <c r="KD373" s="34"/>
      <c r="KE373" s="34"/>
      <c r="KF373" s="34"/>
      <c r="KG373" s="34"/>
      <c r="KH373" s="34"/>
      <c r="KI373" s="34"/>
      <c r="KJ373" s="34"/>
      <c r="KK373" s="34"/>
      <c r="KL373" s="34"/>
      <c r="KM373" s="34"/>
      <c r="KN373" s="34"/>
      <c r="KO373" s="34"/>
      <c r="KP373" s="34"/>
      <c r="KQ373" s="34"/>
      <c r="KR373" s="34"/>
      <c r="KS373" s="34"/>
      <c r="KT373" s="34"/>
      <c r="KU373" s="34"/>
      <c r="KV373" s="34"/>
      <c r="KW373" s="34"/>
      <c r="KX373" s="34"/>
      <c r="KY373" s="34"/>
      <c r="KZ373" s="34"/>
      <c r="LA373" s="34"/>
      <c r="LB373" s="34"/>
      <c r="LC373" s="34"/>
      <c r="LD373" s="34"/>
      <c r="LE373" s="34"/>
      <c r="LF373" s="34"/>
      <c r="LG373" s="34"/>
      <c r="LH373" s="34"/>
      <c r="LI373" s="34"/>
      <c r="LJ373" s="34"/>
      <c r="LK373" s="34"/>
      <c r="LL373" s="34"/>
      <c r="LM373" s="34"/>
      <c r="LN373" s="34"/>
      <c r="LO373" s="34"/>
      <c r="LP373" s="34"/>
      <c r="LQ373" s="34"/>
      <c r="LR373" s="34"/>
      <c r="LS373" s="34"/>
      <c r="LT373" s="34"/>
      <c r="LU373" s="34"/>
      <c r="LV373" s="34"/>
      <c r="LW373" s="34"/>
      <c r="LX373" s="34"/>
      <c r="LY373" s="34"/>
      <c r="LZ373" s="34"/>
      <c r="MA373" s="34"/>
      <c r="MB373" s="34"/>
      <c r="MC373" s="34"/>
      <c r="MD373" s="34"/>
      <c r="ME373" s="34"/>
      <c r="MF373" s="34"/>
      <c r="MG373" s="34"/>
      <c r="MH373" s="34"/>
      <c r="MI373" s="34"/>
      <c r="MJ373" s="34"/>
      <c r="MK373" s="34"/>
      <c r="ML373" s="34"/>
      <c r="MM373" s="34"/>
      <c r="MN373" s="34"/>
      <c r="MO373" s="34"/>
      <c r="MP373" s="34"/>
      <c r="MQ373" s="34"/>
      <c r="MR373" s="34"/>
      <c r="MS373" s="34"/>
      <c r="MT373" s="34"/>
      <c r="MU373" s="34"/>
      <c r="MV373" s="34"/>
      <c r="MW373" s="34"/>
      <c r="MX373" s="34"/>
      <c r="MY373" s="34"/>
      <c r="MZ373" s="34"/>
      <c r="NA373" s="34"/>
      <c r="NB373" s="34"/>
      <c r="NC373" s="34"/>
      <c r="ND373" s="34"/>
      <c r="NE373" s="34"/>
      <c r="NF373" s="34"/>
      <c r="NG373" s="34"/>
      <c r="NH373" s="34"/>
      <c r="NI373" s="34"/>
      <c r="NJ373" s="34"/>
      <c r="NK373" s="34"/>
      <c r="NL373" s="34"/>
      <c r="NM373" s="34"/>
      <c r="NN373" s="34"/>
      <c r="NO373" s="34"/>
      <c r="NP373" s="34"/>
      <c r="NQ373" s="34"/>
      <c r="NR373" s="34"/>
      <c r="NS373" s="34"/>
      <c r="NT373" s="34"/>
      <c r="NU373" s="34"/>
      <c r="NV373" s="34"/>
      <c r="NW373" s="34"/>
      <c r="NX373" s="34"/>
      <c r="NY373" s="34"/>
      <c r="NZ373" s="34"/>
      <c r="OA373" s="34"/>
      <c r="OB373" s="34"/>
      <c r="OC373" s="34"/>
      <c r="OD373" s="34"/>
      <c r="OE373" s="34"/>
      <c r="OF373" s="34"/>
      <c r="OG373" s="34"/>
      <c r="OH373" s="34"/>
      <c r="OI373" s="34"/>
      <c r="OJ373" s="34"/>
      <c r="OK373" s="34"/>
      <c r="OL373" s="34"/>
      <c r="OM373" s="34"/>
      <c r="ON373" s="34"/>
      <c r="OO373" s="34"/>
      <c r="OP373" s="34"/>
      <c r="OQ373" s="34"/>
      <c r="OR373" s="34"/>
      <c r="OS373" s="34"/>
      <c r="OT373" s="34"/>
      <c r="OU373" s="34"/>
      <c r="OV373" s="34"/>
      <c r="OW373" s="34"/>
      <c r="OX373" s="34"/>
      <c r="OY373" s="34"/>
      <c r="OZ373" s="34"/>
      <c r="PA373" s="34"/>
      <c r="PB373" s="34"/>
      <c r="PC373" s="34"/>
      <c r="PD373" s="34"/>
      <c r="PE373" s="34"/>
      <c r="PF373" s="34"/>
      <c r="PG373" s="34"/>
      <c r="PH373" s="34"/>
      <c r="PI373" s="34"/>
      <c r="PJ373" s="34"/>
      <c r="PK373" s="34"/>
      <c r="PL373" s="34"/>
      <c r="PM373" s="34"/>
      <c r="PN373" s="34"/>
      <c r="PO373" s="34"/>
      <c r="PP373" s="34"/>
      <c r="PQ373" s="34"/>
      <c r="PR373" s="34"/>
      <c r="PS373" s="34"/>
      <c r="PT373" s="34"/>
      <c r="PU373" s="34"/>
      <c r="PV373" s="34"/>
      <c r="PW373" s="34"/>
      <c r="PX373" s="34"/>
      <c r="PY373" s="34"/>
      <c r="PZ373" s="34"/>
      <c r="QA373" s="34"/>
      <c r="QB373" s="34"/>
      <c r="QC373" s="34"/>
      <c r="QD373" s="34"/>
      <c r="QE373" s="34"/>
      <c r="QF373" s="34"/>
      <c r="QG373" s="34"/>
      <c r="QH373" s="34"/>
      <c r="QI373" s="34"/>
      <c r="QJ373" s="34"/>
      <c r="QK373" s="34"/>
      <c r="QL373" s="34"/>
      <c r="QM373" s="34"/>
      <c r="QN373" s="34"/>
      <c r="QO373" s="34"/>
      <c r="QP373" s="34"/>
      <c r="QQ373" s="34"/>
      <c r="QR373" s="34"/>
      <c r="QS373" s="34"/>
      <c r="QT373" s="34"/>
      <c r="QU373" s="34"/>
      <c r="QV373" s="34"/>
      <c r="QW373" s="34"/>
      <c r="QX373" s="34"/>
      <c r="QY373" s="34"/>
      <c r="QZ373" s="34"/>
      <c r="RA373" s="34"/>
      <c r="RB373" s="34"/>
      <c r="RC373" s="34"/>
      <c r="RD373" s="34"/>
      <c r="RE373" s="34"/>
      <c r="RF373" s="34"/>
      <c r="RG373" s="34"/>
      <c r="RH373" s="34"/>
      <c r="RI373" s="34"/>
      <c r="RJ373" s="34"/>
      <c r="RK373" s="34"/>
      <c r="RL373" s="34"/>
      <c r="RM373" s="34"/>
      <c r="RN373" s="34"/>
      <c r="RO373" s="34"/>
      <c r="RP373" s="34"/>
      <c r="RQ373" s="34"/>
      <c r="RR373" s="34"/>
      <c r="RS373" s="34"/>
      <c r="RT373" s="34"/>
      <c r="RU373" s="34"/>
      <c r="RV373" s="34"/>
      <c r="RW373" s="34"/>
      <c r="RX373" s="34"/>
      <c r="RY373" s="34"/>
      <c r="RZ373" s="34"/>
      <c r="SA373" s="34"/>
      <c r="SB373" s="34"/>
      <c r="SC373" s="34"/>
      <c r="SD373" s="34"/>
      <c r="SE373" s="34"/>
      <c r="SF373" s="34"/>
      <c r="SG373" s="34"/>
      <c r="SH373" s="34"/>
      <c r="SI373" s="34"/>
      <c r="SJ373" s="34"/>
      <c r="SK373" s="34"/>
      <c r="SL373" s="34"/>
      <c r="SM373" s="34"/>
      <c r="SN373" s="34"/>
      <c r="SO373" s="34"/>
      <c r="SP373" s="34"/>
      <c r="SQ373" s="34"/>
      <c r="SR373" s="34"/>
      <c r="SS373" s="34"/>
      <c r="ST373" s="34"/>
      <c r="SU373" s="34"/>
      <c r="SV373" s="34"/>
      <c r="SW373" s="34"/>
      <c r="SX373" s="34"/>
      <c r="SY373" s="34"/>
      <c r="SZ373" s="34"/>
      <c r="TA373" s="34"/>
      <c r="TB373" s="34"/>
      <c r="TC373" s="34"/>
      <c r="TD373" s="34"/>
      <c r="TE373" s="34"/>
      <c r="TF373" s="34"/>
      <c r="TG373" s="34"/>
      <c r="TH373" s="34"/>
      <c r="TI373" s="34"/>
      <c r="TJ373" s="34"/>
      <c r="TK373" s="34"/>
      <c r="TL373" s="34"/>
      <c r="TM373" s="34"/>
      <c r="TN373" s="34"/>
      <c r="TO373" s="34"/>
      <c r="TP373" s="34"/>
      <c r="TQ373" s="34"/>
      <c r="TR373" s="34"/>
      <c r="TS373" s="34"/>
      <c r="TT373" s="34"/>
      <c r="TU373" s="34"/>
      <c r="TV373" s="34"/>
      <c r="TW373" s="34"/>
      <c r="TX373" s="34"/>
      <c r="TY373" s="34"/>
      <c r="TZ373" s="34"/>
      <c r="UA373" s="34"/>
      <c r="UB373" s="34"/>
      <c r="UC373" s="34"/>
      <c r="UD373" s="34"/>
      <c r="UE373" s="34"/>
      <c r="UF373" s="34"/>
      <c r="UG373" s="34"/>
      <c r="UH373" s="34"/>
      <c r="UI373" s="34"/>
      <c r="UJ373" s="34"/>
      <c r="UK373" s="34"/>
      <c r="UL373" s="34"/>
      <c r="UM373" s="34"/>
      <c r="UN373" s="34"/>
      <c r="UO373" s="34"/>
      <c r="UP373" s="34"/>
      <c r="UQ373" s="34"/>
      <c r="UR373" s="34"/>
      <c r="US373" s="34"/>
      <c r="UT373" s="34"/>
      <c r="UU373" s="34"/>
      <c r="UV373" s="34"/>
      <c r="UW373" s="34"/>
      <c r="UX373" s="34"/>
      <c r="UY373" s="34"/>
      <c r="UZ373" s="34"/>
      <c r="VA373" s="34"/>
      <c r="VB373" s="34"/>
      <c r="VC373" s="34"/>
      <c r="VD373" s="34"/>
      <c r="VE373" s="34"/>
      <c r="VF373" s="34"/>
      <c r="VG373" s="34"/>
      <c r="VH373" s="34"/>
      <c r="VI373" s="34"/>
      <c r="VJ373" s="34"/>
      <c r="VK373" s="34"/>
      <c r="VL373" s="34"/>
      <c r="VM373" s="34"/>
      <c r="VN373" s="34"/>
      <c r="VO373" s="34"/>
      <c r="VP373" s="34"/>
      <c r="VQ373" s="34"/>
      <c r="VR373" s="34"/>
      <c r="VS373" s="34"/>
      <c r="VT373" s="34"/>
      <c r="VU373" s="34"/>
      <c r="VV373" s="34"/>
      <c r="VW373" s="34"/>
      <c r="VX373" s="34"/>
      <c r="VY373" s="34"/>
      <c r="VZ373" s="34"/>
      <c r="WA373" s="34"/>
      <c r="WB373" s="34"/>
      <c r="WC373" s="34"/>
      <c r="WD373" s="34"/>
      <c r="WE373" s="34"/>
      <c r="WF373" s="34"/>
      <c r="WG373" s="34"/>
      <c r="WH373" s="34"/>
      <c r="WI373" s="34"/>
      <c r="WJ373" s="34"/>
      <c r="WK373" s="34"/>
      <c r="WL373" s="34"/>
      <c r="WM373" s="34"/>
      <c r="WN373" s="34"/>
      <c r="WO373" s="34"/>
      <c r="WP373" s="34"/>
      <c r="WQ373" s="34"/>
      <c r="WR373" s="34"/>
      <c r="WS373" s="34"/>
      <c r="WT373" s="34"/>
      <c r="WU373" s="34"/>
      <c r="WV373" s="34"/>
      <c r="WW373" s="34"/>
      <c r="WX373" s="34"/>
      <c r="WY373" s="34"/>
      <c r="WZ373" s="34"/>
      <c r="XA373" s="34"/>
      <c r="XB373" s="34"/>
      <c r="XC373" s="34"/>
      <c r="XD373" s="34"/>
      <c r="XE373" s="34"/>
      <c r="XF373" s="34"/>
      <c r="XG373" s="34"/>
      <c r="XH373" s="34"/>
      <c r="XI373" s="34"/>
      <c r="XJ373" s="34"/>
      <c r="XK373" s="34"/>
      <c r="XL373" s="34"/>
      <c r="XM373" s="34"/>
      <c r="XN373" s="34"/>
      <c r="XO373" s="34"/>
      <c r="XP373" s="34"/>
      <c r="XQ373" s="34"/>
      <c r="XR373" s="34"/>
      <c r="XS373" s="34"/>
      <c r="XT373" s="34"/>
      <c r="XU373" s="34"/>
      <c r="XV373" s="34"/>
      <c r="XW373" s="34"/>
      <c r="XX373" s="34"/>
      <c r="XY373" s="34"/>
      <c r="XZ373" s="34"/>
      <c r="YA373" s="34"/>
      <c r="YB373" s="34"/>
      <c r="YC373" s="34"/>
      <c r="YD373" s="34"/>
      <c r="YE373" s="34"/>
      <c r="YF373" s="34"/>
      <c r="YG373" s="34"/>
      <c r="YH373" s="34"/>
      <c r="YI373" s="34"/>
      <c r="YJ373" s="34"/>
      <c r="YK373" s="34"/>
      <c r="YL373" s="34"/>
      <c r="YM373" s="34"/>
      <c r="YN373" s="34"/>
      <c r="YO373" s="34"/>
      <c r="YP373" s="34"/>
      <c r="YQ373" s="34"/>
      <c r="YR373" s="34"/>
      <c r="YS373" s="34"/>
      <c r="YT373" s="34"/>
      <c r="YU373" s="34"/>
      <c r="YV373" s="34"/>
      <c r="YW373" s="34"/>
      <c r="YX373" s="34"/>
      <c r="YY373" s="34"/>
      <c r="YZ373" s="34"/>
      <c r="ZA373" s="34"/>
      <c r="ZB373" s="34"/>
      <c r="ZC373" s="34"/>
      <c r="ZD373" s="34"/>
      <c r="ZE373" s="34"/>
      <c r="ZF373" s="34"/>
      <c r="ZG373" s="34"/>
      <c r="ZH373" s="34"/>
      <c r="ZI373" s="34"/>
      <c r="ZJ373" s="34"/>
      <c r="ZK373" s="34"/>
      <c r="ZL373" s="34"/>
      <c r="ZM373" s="34"/>
      <c r="ZN373" s="34"/>
      <c r="ZO373" s="34"/>
      <c r="ZP373" s="34"/>
      <c r="ZQ373" s="34"/>
      <c r="ZR373" s="34"/>
      <c r="ZS373" s="34"/>
      <c r="ZT373" s="34"/>
      <c r="ZU373" s="34"/>
      <c r="ZV373" s="34"/>
      <c r="ZW373" s="34"/>
      <c r="ZX373" s="34"/>
      <c r="ZY373" s="34"/>
      <c r="ZZ373" s="34"/>
      <c r="AAA373" s="34"/>
      <c r="AAB373" s="34"/>
      <c r="AAC373" s="34"/>
      <c r="AAD373" s="34"/>
      <c r="AAE373" s="34"/>
      <c r="AAF373" s="34"/>
      <c r="AAG373" s="34"/>
      <c r="AAH373" s="34"/>
      <c r="AAI373" s="34"/>
      <c r="AAJ373" s="34"/>
      <c r="AAK373" s="34"/>
      <c r="AAL373" s="34"/>
      <c r="AAM373" s="34"/>
      <c r="AAN373" s="34"/>
      <c r="AAO373" s="34"/>
      <c r="AAP373" s="34"/>
      <c r="AAQ373" s="34"/>
      <c r="AAR373" s="34"/>
      <c r="AAS373" s="34"/>
      <c r="AAT373" s="34"/>
      <c r="AAU373" s="34"/>
      <c r="AAV373" s="34"/>
      <c r="AAW373" s="34"/>
      <c r="AAX373" s="34"/>
      <c r="AAY373" s="34"/>
      <c r="AAZ373" s="34"/>
      <c r="ABA373" s="34"/>
      <c r="ABB373" s="34"/>
      <c r="ABC373" s="34"/>
      <c r="ABD373" s="34"/>
      <c r="ABE373" s="34"/>
      <c r="ABF373" s="34"/>
      <c r="ABG373" s="34"/>
      <c r="ABH373" s="34"/>
      <c r="ABI373" s="34"/>
      <c r="ABJ373" s="34"/>
      <c r="ABK373" s="34"/>
      <c r="ABL373" s="34"/>
      <c r="ABM373" s="34"/>
      <c r="ABN373" s="34"/>
      <c r="ABO373" s="34"/>
      <c r="ABP373" s="34"/>
      <c r="ABQ373" s="34"/>
      <c r="ABR373" s="34"/>
      <c r="ABS373" s="34"/>
      <c r="ABT373" s="34"/>
      <c r="ABU373" s="34"/>
      <c r="ABV373" s="34"/>
      <c r="ABW373" s="34"/>
      <c r="ABX373" s="34"/>
      <c r="ABY373" s="34"/>
      <c r="ABZ373" s="34"/>
      <c r="ACA373" s="34"/>
      <c r="ACB373" s="34"/>
      <c r="ACC373" s="34"/>
      <c r="ACD373" s="34"/>
      <c r="ACE373" s="34"/>
      <c r="ACF373" s="34"/>
      <c r="ACG373" s="34"/>
      <c r="ACH373" s="34"/>
      <c r="ACI373" s="34"/>
      <c r="ACJ373" s="34"/>
      <c r="ACK373" s="34"/>
      <c r="ACL373" s="34"/>
      <c r="ACM373" s="34"/>
      <c r="ACN373" s="34"/>
      <c r="ACO373" s="34"/>
      <c r="ACP373" s="34"/>
      <c r="ACQ373" s="34"/>
      <c r="ACR373" s="34"/>
      <c r="ACS373" s="34"/>
      <c r="ACT373" s="34"/>
      <c r="ACU373" s="34"/>
      <c r="ACV373" s="34"/>
      <c r="ACW373" s="34"/>
      <c r="ACX373" s="34"/>
      <c r="ACY373" s="34"/>
      <c r="ACZ373" s="34"/>
      <c r="ADA373" s="34"/>
      <c r="ADB373" s="34"/>
      <c r="ADC373" s="34"/>
      <c r="ADD373" s="34"/>
      <c r="ADE373" s="34"/>
      <c r="ADF373" s="34"/>
      <c r="ADG373" s="34"/>
      <c r="ADH373" s="34"/>
      <c r="ADI373" s="34"/>
      <c r="ADJ373" s="34"/>
      <c r="ADK373" s="34"/>
      <c r="ADL373" s="34"/>
      <c r="ADM373" s="34"/>
      <c r="ADN373" s="34"/>
      <c r="ADO373" s="34"/>
      <c r="ADP373" s="34"/>
      <c r="ADQ373" s="34"/>
      <c r="ADR373" s="34"/>
      <c r="ADS373" s="34"/>
      <c r="ADT373" s="34"/>
      <c r="ADU373" s="34"/>
      <c r="ADV373" s="34"/>
      <c r="ADW373" s="34"/>
      <c r="ADX373" s="34"/>
      <c r="ADY373" s="34"/>
      <c r="ADZ373" s="34"/>
      <c r="AEA373" s="34"/>
      <c r="AEB373" s="34"/>
      <c r="AEC373" s="34"/>
      <c r="AED373" s="34"/>
      <c r="AEE373" s="34"/>
      <c r="AEF373" s="34"/>
      <c r="AEG373" s="34"/>
      <c r="AEH373" s="34"/>
      <c r="AEI373" s="34"/>
      <c r="AEJ373" s="34"/>
      <c r="AEK373" s="34"/>
      <c r="AEL373" s="34"/>
      <c r="AEM373" s="34"/>
      <c r="AEN373" s="34"/>
      <c r="AEO373" s="34"/>
      <c r="AEP373" s="34"/>
      <c r="AEQ373" s="34"/>
      <c r="AER373" s="34"/>
      <c r="AES373" s="34"/>
      <c r="AET373" s="34"/>
      <c r="AEU373" s="34"/>
      <c r="AEV373" s="34"/>
      <c r="AEW373" s="34"/>
      <c r="AEX373" s="34"/>
      <c r="AEY373" s="34"/>
      <c r="AEZ373" s="34"/>
      <c r="AFA373" s="34"/>
      <c r="AFB373" s="34"/>
      <c r="AFC373" s="34"/>
      <c r="AFD373" s="34"/>
      <c r="AFE373" s="34"/>
      <c r="AFF373" s="34"/>
      <c r="AFG373" s="34"/>
      <c r="AFH373" s="34"/>
      <c r="AFI373" s="34"/>
      <c r="AFJ373" s="34"/>
      <c r="AFK373" s="34"/>
      <c r="AFL373" s="34"/>
      <c r="AFM373" s="34"/>
      <c r="AFN373" s="34"/>
      <c r="AFO373" s="34"/>
      <c r="AFP373" s="34"/>
      <c r="AFQ373" s="34"/>
      <c r="AFR373" s="34"/>
      <c r="AFS373" s="34"/>
      <c r="AFT373" s="34"/>
      <c r="AFU373" s="34"/>
      <c r="AFV373" s="34"/>
      <c r="AFW373" s="34"/>
      <c r="AFX373" s="34"/>
      <c r="AFY373" s="34"/>
      <c r="AFZ373" s="34"/>
      <c r="AGA373" s="34"/>
      <c r="AGB373" s="34"/>
      <c r="AGC373" s="34"/>
      <c r="AGD373" s="34"/>
      <c r="AGE373" s="34"/>
      <c r="AGF373" s="34"/>
      <c r="AGG373" s="34"/>
      <c r="AGH373" s="34"/>
      <c r="AGI373" s="34"/>
      <c r="AGJ373" s="34"/>
      <c r="AGK373" s="34"/>
      <c r="AGL373" s="34"/>
      <c r="AGM373" s="34"/>
      <c r="AGN373" s="34"/>
      <c r="AGO373" s="34"/>
      <c r="AGP373" s="34"/>
      <c r="AGQ373" s="34"/>
      <c r="AGR373" s="34"/>
      <c r="AGS373" s="34"/>
      <c r="AGT373" s="34"/>
      <c r="AGU373" s="34"/>
      <c r="AGV373" s="34"/>
      <c r="AGW373" s="34"/>
      <c r="AGX373" s="34"/>
      <c r="AGY373" s="34"/>
      <c r="AGZ373" s="34"/>
      <c r="AHA373" s="34"/>
      <c r="AHB373" s="34"/>
      <c r="AHC373" s="34"/>
      <c r="AHD373" s="34"/>
      <c r="AHE373" s="34"/>
      <c r="AHF373" s="34"/>
      <c r="AHG373" s="34"/>
      <c r="AHH373" s="34"/>
      <c r="AHI373" s="34"/>
      <c r="AHJ373" s="34"/>
      <c r="AHK373" s="34"/>
      <c r="AHL373" s="34"/>
      <c r="AHM373" s="34"/>
      <c r="AHN373" s="34"/>
      <c r="AHO373" s="34"/>
      <c r="AHP373" s="34"/>
      <c r="AHQ373" s="34"/>
      <c r="AHR373" s="34"/>
      <c r="AHS373" s="34"/>
      <c r="AHT373" s="34"/>
      <c r="AHU373" s="34"/>
      <c r="AHV373" s="34"/>
      <c r="AHW373" s="34"/>
      <c r="AHX373" s="34"/>
      <c r="AHY373" s="34"/>
      <c r="AHZ373" s="34"/>
      <c r="AIA373" s="34"/>
      <c r="AIB373" s="34"/>
      <c r="AIC373" s="34"/>
      <c r="AID373" s="34"/>
      <c r="AIE373" s="34"/>
      <c r="AIF373" s="34"/>
      <c r="AIG373" s="34"/>
      <c r="AIH373" s="34"/>
      <c r="AII373" s="34"/>
      <c r="AIJ373" s="34"/>
      <c r="AIK373" s="34"/>
      <c r="AIL373" s="34"/>
      <c r="AIM373" s="34"/>
      <c r="AIN373" s="34"/>
      <c r="AIO373" s="34"/>
      <c r="AIP373" s="34"/>
      <c r="AIQ373" s="34"/>
      <c r="AIR373" s="34"/>
      <c r="AIS373" s="34"/>
      <c r="AIT373" s="34"/>
      <c r="AIU373" s="34"/>
      <c r="AIV373" s="34"/>
      <c r="AIW373" s="34"/>
      <c r="AIX373" s="34"/>
      <c r="AIY373" s="34"/>
      <c r="AIZ373" s="34"/>
      <c r="AJA373" s="34"/>
      <c r="AJB373" s="34"/>
      <c r="AJC373" s="34"/>
      <c r="AJD373" s="34"/>
      <c r="AJE373" s="34"/>
      <c r="AJF373" s="34"/>
      <c r="AJG373" s="34"/>
      <c r="AJH373" s="34"/>
      <c r="AJI373" s="34"/>
      <c r="AJJ373" s="34"/>
      <c r="AJK373" s="34"/>
      <c r="AJL373" s="34"/>
      <c r="AJM373" s="34"/>
      <c r="AJN373" s="34"/>
      <c r="AJO373" s="34"/>
      <c r="AJP373" s="34"/>
      <c r="AJQ373" s="34"/>
      <c r="AJR373" s="34"/>
      <c r="AJS373" s="34"/>
      <c r="AJT373" s="34"/>
      <c r="AJU373" s="34"/>
      <c r="AJV373" s="34"/>
      <c r="AJW373" s="34"/>
      <c r="AJX373" s="34"/>
      <c r="AJY373" s="34"/>
      <c r="AJZ373" s="34"/>
      <c r="AKA373" s="34"/>
      <c r="AKB373" s="34"/>
      <c r="AKC373" s="34"/>
      <c r="AKD373" s="34"/>
      <c r="AKE373" s="34"/>
      <c r="AKF373" s="34"/>
      <c r="AKG373" s="34"/>
      <c r="AKH373" s="34"/>
      <c r="AKI373" s="34"/>
      <c r="AKJ373" s="34"/>
      <c r="AKK373" s="34"/>
      <c r="AKL373" s="34"/>
      <c r="AKM373" s="34"/>
      <c r="AKN373" s="34"/>
      <c r="AKO373" s="34"/>
      <c r="AKP373" s="34"/>
      <c r="AKQ373" s="34"/>
      <c r="AKR373" s="34"/>
      <c r="AKS373" s="34"/>
      <c r="AKT373" s="34"/>
      <c r="AKU373" s="34"/>
      <c r="AKV373" s="34"/>
      <c r="AKW373" s="34"/>
      <c r="AKX373" s="34"/>
      <c r="AKY373" s="34"/>
      <c r="AKZ373" s="34"/>
      <c r="ALA373" s="34"/>
      <c r="ALB373" s="34"/>
      <c r="ALC373" s="34"/>
      <c r="ALD373" s="34"/>
      <c r="ALE373" s="34"/>
      <c r="ALF373" s="34"/>
      <c r="ALG373" s="34"/>
      <c r="ALH373" s="34"/>
      <c r="ALI373" s="34"/>
      <c r="ALJ373" s="34"/>
      <c r="ALK373" s="34"/>
      <c r="ALL373" s="34"/>
      <c r="ALM373" s="34"/>
      <c r="ALN373" s="34"/>
      <c r="ALO373" s="34"/>
      <c r="ALP373" s="34"/>
      <c r="ALQ373" s="34"/>
      <c r="ALR373" s="34"/>
      <c r="ALS373" s="34"/>
      <c r="ALT373" s="34"/>
      <c r="ALU373" s="34"/>
      <c r="ALV373" s="34"/>
      <c r="ALW373" s="34"/>
      <c r="ALX373" s="34"/>
      <c r="ALY373" s="34"/>
      <c r="ALZ373" s="34"/>
      <c r="AMA373" s="34"/>
      <c r="AMB373" s="34"/>
      <c r="AMC373" s="34"/>
      <c r="AMD373" s="34"/>
      <c r="AME373" s="34"/>
      <c r="AMF373" s="34"/>
      <c r="AMG373" s="34"/>
      <c r="AMH373" s="34"/>
      <c r="AMI373" s="34"/>
      <c r="AMJ373" s="34"/>
      <c r="AMK373" s="34"/>
    </row>
    <row r="374" spans="1:1025" x14ac:dyDescent="0.25">
      <c r="A374" s="34"/>
      <c r="B374" s="16"/>
      <c r="C374" s="19"/>
      <c r="D374" s="19"/>
      <c r="E374" s="24">
        <f>E373-D383</f>
        <v>0</v>
      </c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L374" s="34"/>
      <c r="BM374" s="34"/>
      <c r="BN374" s="34"/>
      <c r="BO374" s="34"/>
      <c r="BP374" s="34"/>
      <c r="BQ374" s="34"/>
      <c r="BR374" s="34"/>
      <c r="BS374" s="34"/>
      <c r="BT374" s="34"/>
      <c r="BU374" s="34"/>
      <c r="BV374" s="34"/>
      <c r="BW374" s="34"/>
      <c r="BX374" s="34"/>
      <c r="BY374" s="34"/>
      <c r="BZ374" s="34"/>
      <c r="CA374" s="34"/>
      <c r="CB374" s="34"/>
      <c r="CC374" s="34"/>
      <c r="CD374" s="34"/>
      <c r="CE374" s="34"/>
      <c r="CF374" s="34"/>
      <c r="CG374" s="34"/>
      <c r="CH374" s="34"/>
      <c r="CI374" s="34"/>
      <c r="CJ374" s="34"/>
      <c r="CK374" s="34"/>
      <c r="CL374" s="34"/>
      <c r="CM374" s="34"/>
      <c r="CN374" s="34"/>
      <c r="CO374" s="34"/>
      <c r="CP374" s="34"/>
      <c r="CQ374" s="34"/>
      <c r="CR374" s="34"/>
      <c r="CS374" s="34"/>
      <c r="CT374" s="34"/>
      <c r="CU374" s="34"/>
      <c r="CV374" s="34"/>
      <c r="CW374" s="34"/>
      <c r="CX374" s="34"/>
      <c r="CY374" s="34"/>
      <c r="CZ374" s="34"/>
      <c r="DA374" s="34"/>
      <c r="DB374" s="34"/>
      <c r="DC374" s="34"/>
      <c r="DD374" s="34"/>
      <c r="DE374" s="34"/>
      <c r="DF374" s="34"/>
      <c r="DG374" s="34"/>
      <c r="DH374" s="34"/>
      <c r="DI374" s="34"/>
      <c r="DJ374" s="34"/>
      <c r="DK374" s="34"/>
      <c r="DL374" s="34"/>
      <c r="DM374" s="34"/>
      <c r="DN374" s="34"/>
      <c r="DO374" s="34"/>
      <c r="DP374" s="34"/>
      <c r="DQ374" s="34"/>
      <c r="DR374" s="34"/>
      <c r="DS374" s="34"/>
      <c r="DT374" s="34"/>
      <c r="DU374" s="34"/>
      <c r="DV374" s="34"/>
      <c r="DW374" s="34"/>
      <c r="DX374" s="34"/>
      <c r="DY374" s="34"/>
      <c r="DZ374" s="34"/>
      <c r="EA374" s="34"/>
      <c r="EB374" s="34"/>
      <c r="EC374" s="34"/>
      <c r="ED374" s="34"/>
      <c r="EE374" s="34"/>
      <c r="EF374" s="34"/>
      <c r="EG374" s="34"/>
      <c r="EH374" s="34"/>
      <c r="EI374" s="34"/>
      <c r="EJ374" s="34"/>
      <c r="EK374" s="34"/>
      <c r="EL374" s="34"/>
      <c r="EM374" s="34"/>
      <c r="EN374" s="34"/>
      <c r="EO374" s="34"/>
      <c r="EP374" s="34"/>
      <c r="EQ374" s="34"/>
      <c r="ER374" s="34"/>
      <c r="ES374" s="34"/>
      <c r="ET374" s="34"/>
      <c r="EU374" s="34"/>
      <c r="EV374" s="34"/>
      <c r="EW374" s="34"/>
      <c r="EX374" s="34"/>
      <c r="EY374" s="34"/>
      <c r="EZ374" s="34"/>
      <c r="FA374" s="34"/>
      <c r="FB374" s="34"/>
      <c r="FC374" s="34"/>
      <c r="FD374" s="34"/>
      <c r="FE374" s="34"/>
      <c r="FF374" s="34"/>
      <c r="FG374" s="34"/>
      <c r="FH374" s="34"/>
      <c r="FI374" s="34"/>
      <c r="FJ374" s="34"/>
      <c r="FK374" s="34"/>
      <c r="FL374" s="34"/>
      <c r="FM374" s="34"/>
      <c r="FN374" s="34"/>
      <c r="FO374" s="34"/>
      <c r="FP374" s="34"/>
      <c r="FQ374" s="34"/>
      <c r="FR374" s="34"/>
      <c r="FS374" s="34"/>
      <c r="FT374" s="34"/>
      <c r="FU374" s="34"/>
      <c r="FV374" s="34"/>
      <c r="FW374" s="34"/>
      <c r="FX374" s="34"/>
      <c r="FY374" s="34"/>
      <c r="FZ374" s="34"/>
      <c r="GA374" s="34"/>
      <c r="GB374" s="34"/>
      <c r="GC374" s="34"/>
      <c r="GD374" s="34"/>
      <c r="GE374" s="34"/>
      <c r="GF374" s="34"/>
      <c r="GG374" s="34"/>
      <c r="GH374" s="34"/>
      <c r="GI374" s="34"/>
      <c r="GJ374" s="34"/>
      <c r="GK374" s="34"/>
      <c r="GL374" s="34"/>
      <c r="GM374" s="34"/>
      <c r="GN374" s="34"/>
      <c r="GO374" s="34"/>
      <c r="GP374" s="34"/>
      <c r="GQ374" s="34"/>
      <c r="GR374" s="34"/>
      <c r="GS374" s="34"/>
      <c r="GT374" s="34"/>
      <c r="GU374" s="34"/>
      <c r="GV374" s="34"/>
      <c r="GW374" s="34"/>
      <c r="GX374" s="34"/>
      <c r="GY374" s="34"/>
      <c r="GZ374" s="34"/>
      <c r="HA374" s="34"/>
      <c r="HB374" s="34"/>
      <c r="HC374" s="34"/>
      <c r="HD374" s="34"/>
      <c r="HE374" s="34"/>
      <c r="HF374" s="34"/>
      <c r="HG374" s="34"/>
      <c r="HH374" s="34"/>
      <c r="HI374" s="34"/>
      <c r="HJ374" s="34"/>
      <c r="HK374" s="34"/>
      <c r="HL374" s="34"/>
      <c r="HM374" s="34"/>
      <c r="HN374" s="34"/>
      <c r="HO374" s="34"/>
      <c r="HP374" s="34"/>
      <c r="HQ374" s="34"/>
      <c r="HR374" s="34"/>
      <c r="HS374" s="34"/>
      <c r="HT374" s="34"/>
      <c r="HU374" s="34"/>
      <c r="HV374" s="34"/>
      <c r="HW374" s="34"/>
      <c r="HX374" s="34"/>
      <c r="HY374" s="34"/>
      <c r="HZ374" s="34"/>
      <c r="IA374" s="34"/>
      <c r="IB374" s="34"/>
      <c r="IC374" s="34"/>
      <c r="ID374" s="34"/>
      <c r="IE374" s="34"/>
      <c r="IF374" s="34"/>
      <c r="IG374" s="34"/>
      <c r="IH374" s="34"/>
      <c r="II374" s="34"/>
      <c r="IJ374" s="34"/>
      <c r="IK374" s="34"/>
      <c r="IL374" s="34"/>
      <c r="IM374" s="34"/>
      <c r="IN374" s="34"/>
      <c r="IO374" s="34"/>
      <c r="IP374" s="34"/>
      <c r="IQ374" s="34"/>
      <c r="IR374" s="34"/>
      <c r="IS374" s="34"/>
      <c r="IT374" s="34"/>
      <c r="IU374" s="34"/>
      <c r="IV374" s="34"/>
      <c r="IW374" s="34"/>
      <c r="IX374" s="34"/>
      <c r="IY374" s="34"/>
      <c r="IZ374" s="34"/>
      <c r="JA374" s="34"/>
      <c r="JB374" s="34"/>
      <c r="JC374" s="34"/>
      <c r="JD374" s="34"/>
      <c r="JE374" s="34"/>
      <c r="JF374" s="34"/>
      <c r="JG374" s="34"/>
      <c r="JH374" s="34"/>
      <c r="JI374" s="34"/>
      <c r="JJ374" s="34"/>
      <c r="JK374" s="34"/>
      <c r="JL374" s="34"/>
      <c r="JM374" s="34"/>
      <c r="JN374" s="34"/>
      <c r="JO374" s="34"/>
      <c r="JP374" s="34"/>
      <c r="JQ374" s="34"/>
      <c r="JR374" s="34"/>
      <c r="JS374" s="34"/>
      <c r="JT374" s="34"/>
      <c r="JU374" s="34"/>
      <c r="JV374" s="34"/>
      <c r="JW374" s="34"/>
      <c r="JX374" s="34"/>
      <c r="JY374" s="34"/>
      <c r="JZ374" s="34"/>
      <c r="KA374" s="34"/>
      <c r="KB374" s="34"/>
      <c r="KC374" s="34"/>
      <c r="KD374" s="34"/>
      <c r="KE374" s="34"/>
      <c r="KF374" s="34"/>
      <c r="KG374" s="34"/>
      <c r="KH374" s="34"/>
      <c r="KI374" s="34"/>
      <c r="KJ374" s="34"/>
      <c r="KK374" s="34"/>
      <c r="KL374" s="34"/>
      <c r="KM374" s="34"/>
      <c r="KN374" s="34"/>
      <c r="KO374" s="34"/>
      <c r="KP374" s="34"/>
      <c r="KQ374" s="34"/>
      <c r="KR374" s="34"/>
      <c r="KS374" s="34"/>
      <c r="KT374" s="34"/>
      <c r="KU374" s="34"/>
      <c r="KV374" s="34"/>
      <c r="KW374" s="34"/>
      <c r="KX374" s="34"/>
      <c r="KY374" s="34"/>
      <c r="KZ374" s="34"/>
      <c r="LA374" s="34"/>
      <c r="LB374" s="34"/>
      <c r="LC374" s="34"/>
      <c r="LD374" s="34"/>
      <c r="LE374" s="34"/>
      <c r="LF374" s="34"/>
      <c r="LG374" s="34"/>
      <c r="LH374" s="34"/>
      <c r="LI374" s="34"/>
      <c r="LJ374" s="34"/>
      <c r="LK374" s="34"/>
      <c r="LL374" s="34"/>
      <c r="LM374" s="34"/>
      <c r="LN374" s="34"/>
      <c r="LO374" s="34"/>
      <c r="LP374" s="34"/>
      <c r="LQ374" s="34"/>
      <c r="LR374" s="34"/>
      <c r="LS374" s="34"/>
      <c r="LT374" s="34"/>
      <c r="LU374" s="34"/>
      <c r="LV374" s="34"/>
      <c r="LW374" s="34"/>
      <c r="LX374" s="34"/>
      <c r="LY374" s="34"/>
      <c r="LZ374" s="34"/>
      <c r="MA374" s="34"/>
      <c r="MB374" s="34"/>
      <c r="MC374" s="34"/>
      <c r="MD374" s="34"/>
      <c r="ME374" s="34"/>
      <c r="MF374" s="34"/>
      <c r="MG374" s="34"/>
      <c r="MH374" s="34"/>
      <c r="MI374" s="34"/>
      <c r="MJ374" s="34"/>
      <c r="MK374" s="34"/>
      <c r="ML374" s="34"/>
      <c r="MM374" s="34"/>
      <c r="MN374" s="34"/>
      <c r="MO374" s="34"/>
      <c r="MP374" s="34"/>
      <c r="MQ374" s="34"/>
      <c r="MR374" s="34"/>
      <c r="MS374" s="34"/>
      <c r="MT374" s="34"/>
      <c r="MU374" s="34"/>
      <c r="MV374" s="34"/>
      <c r="MW374" s="34"/>
      <c r="MX374" s="34"/>
      <c r="MY374" s="34"/>
      <c r="MZ374" s="34"/>
      <c r="NA374" s="34"/>
      <c r="NB374" s="34"/>
      <c r="NC374" s="34"/>
      <c r="ND374" s="34"/>
      <c r="NE374" s="34"/>
      <c r="NF374" s="34"/>
      <c r="NG374" s="34"/>
      <c r="NH374" s="34"/>
      <c r="NI374" s="34"/>
      <c r="NJ374" s="34"/>
      <c r="NK374" s="34"/>
      <c r="NL374" s="34"/>
      <c r="NM374" s="34"/>
      <c r="NN374" s="34"/>
      <c r="NO374" s="34"/>
      <c r="NP374" s="34"/>
      <c r="NQ374" s="34"/>
      <c r="NR374" s="34"/>
      <c r="NS374" s="34"/>
      <c r="NT374" s="34"/>
      <c r="NU374" s="34"/>
      <c r="NV374" s="34"/>
      <c r="NW374" s="34"/>
      <c r="NX374" s="34"/>
      <c r="NY374" s="34"/>
      <c r="NZ374" s="34"/>
      <c r="OA374" s="34"/>
      <c r="OB374" s="34"/>
      <c r="OC374" s="34"/>
      <c r="OD374" s="34"/>
      <c r="OE374" s="34"/>
      <c r="OF374" s="34"/>
      <c r="OG374" s="34"/>
      <c r="OH374" s="34"/>
      <c r="OI374" s="34"/>
      <c r="OJ374" s="34"/>
      <c r="OK374" s="34"/>
      <c r="OL374" s="34"/>
      <c r="OM374" s="34"/>
      <c r="ON374" s="34"/>
      <c r="OO374" s="34"/>
      <c r="OP374" s="34"/>
      <c r="OQ374" s="34"/>
      <c r="OR374" s="34"/>
      <c r="OS374" s="34"/>
      <c r="OT374" s="34"/>
      <c r="OU374" s="34"/>
      <c r="OV374" s="34"/>
      <c r="OW374" s="34"/>
      <c r="OX374" s="34"/>
      <c r="OY374" s="34"/>
      <c r="OZ374" s="34"/>
      <c r="PA374" s="34"/>
      <c r="PB374" s="34"/>
      <c r="PC374" s="34"/>
      <c r="PD374" s="34"/>
      <c r="PE374" s="34"/>
      <c r="PF374" s="34"/>
      <c r="PG374" s="34"/>
      <c r="PH374" s="34"/>
      <c r="PI374" s="34"/>
      <c r="PJ374" s="34"/>
      <c r="PK374" s="34"/>
      <c r="PL374" s="34"/>
      <c r="PM374" s="34"/>
      <c r="PN374" s="34"/>
      <c r="PO374" s="34"/>
      <c r="PP374" s="34"/>
      <c r="PQ374" s="34"/>
      <c r="PR374" s="34"/>
      <c r="PS374" s="34"/>
      <c r="PT374" s="34"/>
      <c r="PU374" s="34"/>
      <c r="PV374" s="34"/>
      <c r="PW374" s="34"/>
      <c r="PX374" s="34"/>
      <c r="PY374" s="34"/>
      <c r="PZ374" s="34"/>
      <c r="QA374" s="34"/>
      <c r="QB374" s="34"/>
      <c r="QC374" s="34"/>
      <c r="QD374" s="34"/>
      <c r="QE374" s="34"/>
      <c r="QF374" s="34"/>
      <c r="QG374" s="34"/>
      <c r="QH374" s="34"/>
      <c r="QI374" s="34"/>
      <c r="QJ374" s="34"/>
      <c r="QK374" s="34"/>
      <c r="QL374" s="34"/>
      <c r="QM374" s="34"/>
      <c r="QN374" s="34"/>
      <c r="QO374" s="34"/>
      <c r="QP374" s="34"/>
      <c r="QQ374" s="34"/>
      <c r="QR374" s="34"/>
      <c r="QS374" s="34"/>
      <c r="QT374" s="34"/>
      <c r="QU374" s="34"/>
      <c r="QV374" s="34"/>
      <c r="QW374" s="34"/>
      <c r="QX374" s="34"/>
      <c r="QY374" s="34"/>
      <c r="QZ374" s="34"/>
      <c r="RA374" s="34"/>
      <c r="RB374" s="34"/>
      <c r="RC374" s="34"/>
      <c r="RD374" s="34"/>
      <c r="RE374" s="34"/>
      <c r="RF374" s="34"/>
      <c r="RG374" s="34"/>
      <c r="RH374" s="34"/>
      <c r="RI374" s="34"/>
      <c r="RJ374" s="34"/>
      <c r="RK374" s="34"/>
      <c r="RL374" s="34"/>
      <c r="RM374" s="34"/>
      <c r="RN374" s="34"/>
      <c r="RO374" s="34"/>
      <c r="RP374" s="34"/>
      <c r="RQ374" s="34"/>
      <c r="RR374" s="34"/>
      <c r="RS374" s="34"/>
      <c r="RT374" s="34"/>
      <c r="RU374" s="34"/>
      <c r="RV374" s="34"/>
      <c r="RW374" s="34"/>
      <c r="RX374" s="34"/>
      <c r="RY374" s="34"/>
      <c r="RZ374" s="34"/>
      <c r="SA374" s="34"/>
      <c r="SB374" s="34"/>
      <c r="SC374" s="34"/>
      <c r="SD374" s="34"/>
      <c r="SE374" s="34"/>
      <c r="SF374" s="34"/>
      <c r="SG374" s="34"/>
      <c r="SH374" s="34"/>
      <c r="SI374" s="34"/>
      <c r="SJ374" s="34"/>
      <c r="SK374" s="34"/>
      <c r="SL374" s="34"/>
      <c r="SM374" s="34"/>
      <c r="SN374" s="34"/>
      <c r="SO374" s="34"/>
      <c r="SP374" s="34"/>
      <c r="SQ374" s="34"/>
      <c r="SR374" s="34"/>
      <c r="SS374" s="34"/>
      <c r="ST374" s="34"/>
      <c r="SU374" s="34"/>
      <c r="SV374" s="34"/>
      <c r="SW374" s="34"/>
      <c r="SX374" s="34"/>
      <c r="SY374" s="34"/>
      <c r="SZ374" s="34"/>
      <c r="TA374" s="34"/>
      <c r="TB374" s="34"/>
      <c r="TC374" s="34"/>
      <c r="TD374" s="34"/>
      <c r="TE374" s="34"/>
      <c r="TF374" s="34"/>
      <c r="TG374" s="34"/>
      <c r="TH374" s="34"/>
      <c r="TI374" s="34"/>
      <c r="TJ374" s="34"/>
      <c r="TK374" s="34"/>
      <c r="TL374" s="34"/>
      <c r="TM374" s="34"/>
      <c r="TN374" s="34"/>
      <c r="TO374" s="34"/>
      <c r="TP374" s="34"/>
      <c r="TQ374" s="34"/>
      <c r="TR374" s="34"/>
      <c r="TS374" s="34"/>
      <c r="TT374" s="34"/>
      <c r="TU374" s="34"/>
      <c r="TV374" s="34"/>
      <c r="TW374" s="34"/>
      <c r="TX374" s="34"/>
      <c r="TY374" s="34"/>
      <c r="TZ374" s="34"/>
      <c r="UA374" s="34"/>
      <c r="UB374" s="34"/>
      <c r="UC374" s="34"/>
      <c r="UD374" s="34"/>
      <c r="UE374" s="34"/>
      <c r="UF374" s="34"/>
      <c r="UG374" s="34"/>
      <c r="UH374" s="34"/>
      <c r="UI374" s="34"/>
      <c r="UJ374" s="34"/>
      <c r="UK374" s="34"/>
      <c r="UL374" s="34"/>
      <c r="UM374" s="34"/>
      <c r="UN374" s="34"/>
      <c r="UO374" s="34"/>
      <c r="UP374" s="34"/>
      <c r="UQ374" s="34"/>
      <c r="UR374" s="34"/>
      <c r="US374" s="34"/>
      <c r="UT374" s="34"/>
      <c r="UU374" s="34"/>
      <c r="UV374" s="34"/>
      <c r="UW374" s="34"/>
      <c r="UX374" s="34"/>
      <c r="UY374" s="34"/>
      <c r="UZ374" s="34"/>
      <c r="VA374" s="34"/>
      <c r="VB374" s="34"/>
      <c r="VC374" s="34"/>
      <c r="VD374" s="34"/>
      <c r="VE374" s="34"/>
      <c r="VF374" s="34"/>
      <c r="VG374" s="34"/>
      <c r="VH374" s="34"/>
      <c r="VI374" s="34"/>
      <c r="VJ374" s="34"/>
      <c r="VK374" s="34"/>
      <c r="VL374" s="34"/>
      <c r="VM374" s="34"/>
      <c r="VN374" s="34"/>
      <c r="VO374" s="34"/>
      <c r="VP374" s="34"/>
      <c r="VQ374" s="34"/>
      <c r="VR374" s="34"/>
      <c r="VS374" s="34"/>
      <c r="VT374" s="34"/>
      <c r="VU374" s="34"/>
      <c r="VV374" s="34"/>
      <c r="VW374" s="34"/>
      <c r="VX374" s="34"/>
      <c r="VY374" s="34"/>
      <c r="VZ374" s="34"/>
      <c r="WA374" s="34"/>
      <c r="WB374" s="34"/>
      <c r="WC374" s="34"/>
      <c r="WD374" s="34"/>
      <c r="WE374" s="34"/>
      <c r="WF374" s="34"/>
      <c r="WG374" s="34"/>
      <c r="WH374" s="34"/>
      <c r="WI374" s="34"/>
      <c r="WJ374" s="34"/>
      <c r="WK374" s="34"/>
      <c r="WL374" s="34"/>
      <c r="WM374" s="34"/>
      <c r="WN374" s="34"/>
      <c r="WO374" s="34"/>
      <c r="WP374" s="34"/>
      <c r="WQ374" s="34"/>
      <c r="WR374" s="34"/>
      <c r="WS374" s="34"/>
      <c r="WT374" s="34"/>
      <c r="WU374" s="34"/>
      <c r="WV374" s="34"/>
      <c r="WW374" s="34"/>
      <c r="WX374" s="34"/>
      <c r="WY374" s="34"/>
      <c r="WZ374" s="34"/>
      <c r="XA374" s="34"/>
      <c r="XB374" s="34"/>
      <c r="XC374" s="34"/>
      <c r="XD374" s="34"/>
      <c r="XE374" s="34"/>
      <c r="XF374" s="34"/>
      <c r="XG374" s="34"/>
      <c r="XH374" s="34"/>
      <c r="XI374" s="34"/>
      <c r="XJ374" s="34"/>
      <c r="XK374" s="34"/>
      <c r="XL374" s="34"/>
      <c r="XM374" s="34"/>
      <c r="XN374" s="34"/>
      <c r="XO374" s="34"/>
      <c r="XP374" s="34"/>
      <c r="XQ374" s="34"/>
      <c r="XR374" s="34"/>
      <c r="XS374" s="34"/>
      <c r="XT374" s="34"/>
      <c r="XU374" s="34"/>
      <c r="XV374" s="34"/>
      <c r="XW374" s="34"/>
      <c r="XX374" s="34"/>
      <c r="XY374" s="34"/>
      <c r="XZ374" s="34"/>
      <c r="YA374" s="34"/>
      <c r="YB374" s="34"/>
      <c r="YC374" s="34"/>
      <c r="YD374" s="34"/>
      <c r="YE374" s="34"/>
      <c r="YF374" s="34"/>
      <c r="YG374" s="34"/>
      <c r="YH374" s="34"/>
      <c r="YI374" s="34"/>
      <c r="YJ374" s="34"/>
      <c r="YK374" s="34"/>
      <c r="YL374" s="34"/>
      <c r="YM374" s="34"/>
      <c r="YN374" s="34"/>
      <c r="YO374" s="34"/>
      <c r="YP374" s="34"/>
      <c r="YQ374" s="34"/>
      <c r="YR374" s="34"/>
      <c r="YS374" s="34"/>
      <c r="YT374" s="34"/>
      <c r="YU374" s="34"/>
      <c r="YV374" s="34"/>
      <c r="YW374" s="34"/>
      <c r="YX374" s="34"/>
      <c r="YY374" s="34"/>
      <c r="YZ374" s="34"/>
      <c r="ZA374" s="34"/>
      <c r="ZB374" s="34"/>
      <c r="ZC374" s="34"/>
      <c r="ZD374" s="34"/>
      <c r="ZE374" s="34"/>
      <c r="ZF374" s="34"/>
      <c r="ZG374" s="34"/>
      <c r="ZH374" s="34"/>
      <c r="ZI374" s="34"/>
      <c r="ZJ374" s="34"/>
      <c r="ZK374" s="34"/>
      <c r="ZL374" s="34"/>
      <c r="ZM374" s="34"/>
      <c r="ZN374" s="34"/>
      <c r="ZO374" s="34"/>
      <c r="ZP374" s="34"/>
      <c r="ZQ374" s="34"/>
      <c r="ZR374" s="34"/>
      <c r="ZS374" s="34"/>
      <c r="ZT374" s="34"/>
      <c r="ZU374" s="34"/>
      <c r="ZV374" s="34"/>
      <c r="ZW374" s="34"/>
      <c r="ZX374" s="34"/>
      <c r="ZY374" s="34"/>
      <c r="ZZ374" s="34"/>
      <c r="AAA374" s="34"/>
      <c r="AAB374" s="34"/>
      <c r="AAC374" s="34"/>
      <c r="AAD374" s="34"/>
      <c r="AAE374" s="34"/>
      <c r="AAF374" s="34"/>
      <c r="AAG374" s="34"/>
      <c r="AAH374" s="34"/>
      <c r="AAI374" s="34"/>
      <c r="AAJ374" s="34"/>
      <c r="AAK374" s="34"/>
      <c r="AAL374" s="34"/>
      <c r="AAM374" s="34"/>
      <c r="AAN374" s="34"/>
      <c r="AAO374" s="34"/>
      <c r="AAP374" s="34"/>
      <c r="AAQ374" s="34"/>
      <c r="AAR374" s="34"/>
      <c r="AAS374" s="34"/>
      <c r="AAT374" s="34"/>
      <c r="AAU374" s="34"/>
      <c r="AAV374" s="34"/>
      <c r="AAW374" s="34"/>
      <c r="AAX374" s="34"/>
      <c r="AAY374" s="34"/>
      <c r="AAZ374" s="34"/>
      <c r="ABA374" s="34"/>
      <c r="ABB374" s="34"/>
      <c r="ABC374" s="34"/>
      <c r="ABD374" s="34"/>
      <c r="ABE374" s="34"/>
      <c r="ABF374" s="34"/>
      <c r="ABG374" s="34"/>
      <c r="ABH374" s="34"/>
      <c r="ABI374" s="34"/>
      <c r="ABJ374" s="34"/>
      <c r="ABK374" s="34"/>
      <c r="ABL374" s="34"/>
      <c r="ABM374" s="34"/>
      <c r="ABN374" s="34"/>
      <c r="ABO374" s="34"/>
      <c r="ABP374" s="34"/>
      <c r="ABQ374" s="34"/>
      <c r="ABR374" s="34"/>
      <c r="ABS374" s="34"/>
      <c r="ABT374" s="34"/>
      <c r="ABU374" s="34"/>
      <c r="ABV374" s="34"/>
      <c r="ABW374" s="34"/>
      <c r="ABX374" s="34"/>
      <c r="ABY374" s="34"/>
      <c r="ABZ374" s="34"/>
      <c r="ACA374" s="34"/>
      <c r="ACB374" s="34"/>
      <c r="ACC374" s="34"/>
      <c r="ACD374" s="34"/>
      <c r="ACE374" s="34"/>
      <c r="ACF374" s="34"/>
      <c r="ACG374" s="34"/>
      <c r="ACH374" s="34"/>
      <c r="ACI374" s="34"/>
      <c r="ACJ374" s="34"/>
      <c r="ACK374" s="34"/>
      <c r="ACL374" s="34"/>
      <c r="ACM374" s="34"/>
      <c r="ACN374" s="34"/>
      <c r="ACO374" s="34"/>
      <c r="ACP374" s="34"/>
      <c r="ACQ374" s="34"/>
      <c r="ACR374" s="34"/>
      <c r="ACS374" s="34"/>
      <c r="ACT374" s="34"/>
      <c r="ACU374" s="34"/>
      <c r="ACV374" s="34"/>
      <c r="ACW374" s="34"/>
      <c r="ACX374" s="34"/>
      <c r="ACY374" s="34"/>
      <c r="ACZ374" s="34"/>
      <c r="ADA374" s="34"/>
      <c r="ADB374" s="34"/>
      <c r="ADC374" s="34"/>
      <c r="ADD374" s="34"/>
      <c r="ADE374" s="34"/>
      <c r="ADF374" s="34"/>
      <c r="ADG374" s="34"/>
      <c r="ADH374" s="34"/>
      <c r="ADI374" s="34"/>
      <c r="ADJ374" s="34"/>
      <c r="ADK374" s="34"/>
      <c r="ADL374" s="34"/>
      <c r="ADM374" s="34"/>
      <c r="ADN374" s="34"/>
      <c r="ADO374" s="34"/>
      <c r="ADP374" s="34"/>
      <c r="ADQ374" s="34"/>
      <c r="ADR374" s="34"/>
      <c r="ADS374" s="34"/>
      <c r="ADT374" s="34"/>
      <c r="ADU374" s="34"/>
      <c r="ADV374" s="34"/>
      <c r="ADW374" s="34"/>
      <c r="ADX374" s="34"/>
      <c r="ADY374" s="34"/>
      <c r="ADZ374" s="34"/>
      <c r="AEA374" s="34"/>
      <c r="AEB374" s="34"/>
      <c r="AEC374" s="34"/>
      <c r="AED374" s="34"/>
      <c r="AEE374" s="34"/>
      <c r="AEF374" s="34"/>
      <c r="AEG374" s="34"/>
      <c r="AEH374" s="34"/>
      <c r="AEI374" s="34"/>
      <c r="AEJ374" s="34"/>
      <c r="AEK374" s="34"/>
      <c r="AEL374" s="34"/>
      <c r="AEM374" s="34"/>
      <c r="AEN374" s="34"/>
      <c r="AEO374" s="34"/>
      <c r="AEP374" s="34"/>
      <c r="AEQ374" s="34"/>
      <c r="AER374" s="34"/>
      <c r="AES374" s="34"/>
      <c r="AET374" s="34"/>
      <c r="AEU374" s="34"/>
      <c r="AEV374" s="34"/>
      <c r="AEW374" s="34"/>
      <c r="AEX374" s="34"/>
      <c r="AEY374" s="34"/>
      <c r="AEZ374" s="34"/>
      <c r="AFA374" s="34"/>
      <c r="AFB374" s="34"/>
      <c r="AFC374" s="34"/>
      <c r="AFD374" s="34"/>
      <c r="AFE374" s="34"/>
      <c r="AFF374" s="34"/>
      <c r="AFG374" s="34"/>
      <c r="AFH374" s="34"/>
      <c r="AFI374" s="34"/>
      <c r="AFJ374" s="34"/>
      <c r="AFK374" s="34"/>
      <c r="AFL374" s="34"/>
      <c r="AFM374" s="34"/>
      <c r="AFN374" s="34"/>
      <c r="AFO374" s="34"/>
      <c r="AFP374" s="34"/>
      <c r="AFQ374" s="34"/>
      <c r="AFR374" s="34"/>
      <c r="AFS374" s="34"/>
      <c r="AFT374" s="34"/>
      <c r="AFU374" s="34"/>
      <c r="AFV374" s="34"/>
      <c r="AFW374" s="34"/>
      <c r="AFX374" s="34"/>
      <c r="AFY374" s="34"/>
      <c r="AFZ374" s="34"/>
      <c r="AGA374" s="34"/>
      <c r="AGB374" s="34"/>
      <c r="AGC374" s="34"/>
      <c r="AGD374" s="34"/>
      <c r="AGE374" s="34"/>
      <c r="AGF374" s="34"/>
      <c r="AGG374" s="34"/>
      <c r="AGH374" s="34"/>
      <c r="AGI374" s="34"/>
      <c r="AGJ374" s="34"/>
      <c r="AGK374" s="34"/>
      <c r="AGL374" s="34"/>
      <c r="AGM374" s="34"/>
      <c r="AGN374" s="34"/>
      <c r="AGO374" s="34"/>
      <c r="AGP374" s="34"/>
      <c r="AGQ374" s="34"/>
      <c r="AGR374" s="34"/>
      <c r="AGS374" s="34"/>
      <c r="AGT374" s="34"/>
      <c r="AGU374" s="34"/>
      <c r="AGV374" s="34"/>
      <c r="AGW374" s="34"/>
      <c r="AGX374" s="34"/>
      <c r="AGY374" s="34"/>
      <c r="AGZ374" s="34"/>
      <c r="AHA374" s="34"/>
      <c r="AHB374" s="34"/>
      <c r="AHC374" s="34"/>
      <c r="AHD374" s="34"/>
      <c r="AHE374" s="34"/>
      <c r="AHF374" s="34"/>
      <c r="AHG374" s="34"/>
      <c r="AHH374" s="34"/>
      <c r="AHI374" s="34"/>
      <c r="AHJ374" s="34"/>
      <c r="AHK374" s="34"/>
      <c r="AHL374" s="34"/>
      <c r="AHM374" s="34"/>
      <c r="AHN374" s="34"/>
      <c r="AHO374" s="34"/>
      <c r="AHP374" s="34"/>
      <c r="AHQ374" s="34"/>
      <c r="AHR374" s="34"/>
      <c r="AHS374" s="34"/>
      <c r="AHT374" s="34"/>
      <c r="AHU374" s="34"/>
      <c r="AHV374" s="34"/>
      <c r="AHW374" s="34"/>
      <c r="AHX374" s="34"/>
      <c r="AHY374" s="34"/>
      <c r="AHZ374" s="34"/>
      <c r="AIA374" s="34"/>
      <c r="AIB374" s="34"/>
      <c r="AIC374" s="34"/>
      <c r="AID374" s="34"/>
      <c r="AIE374" s="34"/>
      <c r="AIF374" s="34"/>
      <c r="AIG374" s="34"/>
      <c r="AIH374" s="34"/>
      <c r="AII374" s="34"/>
      <c r="AIJ374" s="34"/>
      <c r="AIK374" s="34"/>
      <c r="AIL374" s="34"/>
      <c r="AIM374" s="34"/>
      <c r="AIN374" s="34"/>
      <c r="AIO374" s="34"/>
      <c r="AIP374" s="34"/>
      <c r="AIQ374" s="34"/>
      <c r="AIR374" s="34"/>
      <c r="AIS374" s="34"/>
      <c r="AIT374" s="34"/>
      <c r="AIU374" s="34"/>
      <c r="AIV374" s="34"/>
      <c r="AIW374" s="34"/>
      <c r="AIX374" s="34"/>
      <c r="AIY374" s="34"/>
      <c r="AIZ374" s="34"/>
      <c r="AJA374" s="34"/>
      <c r="AJB374" s="34"/>
      <c r="AJC374" s="34"/>
      <c r="AJD374" s="34"/>
      <c r="AJE374" s="34"/>
      <c r="AJF374" s="34"/>
      <c r="AJG374" s="34"/>
      <c r="AJH374" s="34"/>
      <c r="AJI374" s="34"/>
      <c r="AJJ374" s="34"/>
      <c r="AJK374" s="34"/>
      <c r="AJL374" s="34"/>
      <c r="AJM374" s="34"/>
      <c r="AJN374" s="34"/>
      <c r="AJO374" s="34"/>
      <c r="AJP374" s="34"/>
      <c r="AJQ374" s="34"/>
      <c r="AJR374" s="34"/>
      <c r="AJS374" s="34"/>
      <c r="AJT374" s="34"/>
      <c r="AJU374" s="34"/>
      <c r="AJV374" s="34"/>
      <c r="AJW374" s="34"/>
      <c r="AJX374" s="34"/>
      <c r="AJY374" s="34"/>
      <c r="AJZ374" s="34"/>
      <c r="AKA374" s="34"/>
      <c r="AKB374" s="34"/>
      <c r="AKC374" s="34"/>
      <c r="AKD374" s="34"/>
      <c r="AKE374" s="34"/>
      <c r="AKF374" s="34"/>
      <c r="AKG374" s="34"/>
      <c r="AKH374" s="34"/>
      <c r="AKI374" s="34"/>
      <c r="AKJ374" s="34"/>
      <c r="AKK374" s="34"/>
      <c r="AKL374" s="34"/>
      <c r="AKM374" s="34"/>
      <c r="AKN374" s="34"/>
      <c r="AKO374" s="34"/>
      <c r="AKP374" s="34"/>
      <c r="AKQ374" s="34"/>
      <c r="AKR374" s="34"/>
      <c r="AKS374" s="34"/>
      <c r="AKT374" s="34"/>
      <c r="AKU374" s="34"/>
      <c r="AKV374" s="34"/>
      <c r="AKW374" s="34"/>
      <c r="AKX374" s="34"/>
      <c r="AKY374" s="34"/>
      <c r="AKZ374" s="34"/>
      <c r="ALA374" s="34"/>
      <c r="ALB374" s="34"/>
      <c r="ALC374" s="34"/>
      <c r="ALD374" s="34"/>
      <c r="ALE374" s="34"/>
      <c r="ALF374" s="34"/>
      <c r="ALG374" s="34"/>
      <c r="ALH374" s="34"/>
      <c r="ALI374" s="34"/>
      <c r="ALJ374" s="34"/>
      <c r="ALK374" s="34"/>
      <c r="ALL374" s="34"/>
      <c r="ALM374" s="34"/>
      <c r="ALN374" s="34"/>
      <c r="ALO374" s="34"/>
      <c r="ALP374" s="34"/>
      <c r="ALQ374" s="34"/>
      <c r="ALR374" s="34"/>
      <c r="ALS374" s="34"/>
      <c r="ALT374" s="34"/>
      <c r="ALU374" s="34"/>
      <c r="ALV374" s="34"/>
      <c r="ALW374" s="34"/>
      <c r="ALX374" s="34"/>
      <c r="ALY374" s="34"/>
      <c r="ALZ374" s="34"/>
      <c r="AMA374" s="34"/>
      <c r="AMB374" s="34"/>
      <c r="AMC374" s="34"/>
      <c r="AMD374" s="34"/>
      <c r="AME374" s="34"/>
      <c r="AMF374" s="34"/>
      <c r="AMG374" s="34"/>
      <c r="AMH374" s="34"/>
      <c r="AMI374" s="34"/>
      <c r="AMJ374" s="34"/>
      <c r="AMK374" s="34"/>
    </row>
    <row r="375" spans="1:1025" x14ac:dyDescent="0.25">
      <c r="A375" s="34"/>
      <c r="B375" s="16"/>
      <c r="C375" s="30"/>
      <c r="D375" s="32"/>
      <c r="E375" s="21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L375" s="34"/>
      <c r="BM375" s="34"/>
      <c r="BN375" s="34"/>
      <c r="BO375" s="34"/>
      <c r="BP375" s="34"/>
      <c r="BQ375" s="34"/>
      <c r="BR375" s="34"/>
      <c r="BS375" s="34"/>
      <c r="BT375" s="34"/>
      <c r="BU375" s="34"/>
      <c r="BV375" s="34"/>
      <c r="BW375" s="34"/>
      <c r="BX375" s="34"/>
      <c r="BY375" s="34"/>
      <c r="BZ375" s="34"/>
      <c r="CA375" s="34"/>
      <c r="CB375" s="34"/>
      <c r="CC375" s="34"/>
      <c r="CD375" s="34"/>
      <c r="CE375" s="34"/>
      <c r="CF375" s="34"/>
      <c r="CG375" s="34"/>
      <c r="CH375" s="34"/>
      <c r="CI375" s="34"/>
      <c r="CJ375" s="34"/>
      <c r="CK375" s="34"/>
      <c r="CL375" s="34"/>
      <c r="CM375" s="34"/>
      <c r="CN375" s="34"/>
      <c r="CO375" s="34"/>
      <c r="CP375" s="34"/>
      <c r="CQ375" s="34"/>
      <c r="CR375" s="34"/>
      <c r="CS375" s="34"/>
      <c r="CT375" s="34"/>
      <c r="CU375" s="34"/>
      <c r="CV375" s="34"/>
      <c r="CW375" s="34"/>
      <c r="CX375" s="34"/>
      <c r="CY375" s="34"/>
      <c r="CZ375" s="34"/>
      <c r="DA375" s="34"/>
      <c r="DB375" s="34"/>
      <c r="DC375" s="34"/>
      <c r="DD375" s="34"/>
      <c r="DE375" s="34"/>
      <c r="DF375" s="34"/>
      <c r="DG375" s="34"/>
      <c r="DH375" s="34"/>
      <c r="DI375" s="34"/>
      <c r="DJ375" s="34"/>
      <c r="DK375" s="34"/>
      <c r="DL375" s="34"/>
      <c r="DM375" s="34"/>
      <c r="DN375" s="34"/>
      <c r="DO375" s="34"/>
      <c r="DP375" s="34"/>
      <c r="DQ375" s="34"/>
      <c r="DR375" s="34"/>
      <c r="DS375" s="34"/>
      <c r="DT375" s="34"/>
      <c r="DU375" s="34"/>
      <c r="DV375" s="34"/>
      <c r="DW375" s="34"/>
      <c r="DX375" s="34"/>
      <c r="DY375" s="34"/>
      <c r="DZ375" s="34"/>
      <c r="EA375" s="34"/>
      <c r="EB375" s="34"/>
      <c r="EC375" s="34"/>
      <c r="ED375" s="34"/>
      <c r="EE375" s="34"/>
      <c r="EF375" s="34"/>
      <c r="EG375" s="34"/>
      <c r="EH375" s="34"/>
      <c r="EI375" s="34"/>
      <c r="EJ375" s="34"/>
      <c r="EK375" s="34"/>
      <c r="EL375" s="34"/>
      <c r="EM375" s="34"/>
      <c r="EN375" s="34"/>
      <c r="EO375" s="34"/>
      <c r="EP375" s="34"/>
      <c r="EQ375" s="34"/>
      <c r="ER375" s="34"/>
      <c r="ES375" s="34"/>
      <c r="ET375" s="34"/>
      <c r="EU375" s="34"/>
      <c r="EV375" s="34"/>
      <c r="EW375" s="34"/>
      <c r="EX375" s="34"/>
      <c r="EY375" s="34"/>
      <c r="EZ375" s="34"/>
      <c r="FA375" s="34"/>
      <c r="FB375" s="34"/>
      <c r="FC375" s="34"/>
      <c r="FD375" s="34"/>
      <c r="FE375" s="34"/>
      <c r="FF375" s="34"/>
      <c r="FG375" s="34"/>
      <c r="FH375" s="34"/>
      <c r="FI375" s="34"/>
      <c r="FJ375" s="34"/>
      <c r="FK375" s="34"/>
      <c r="FL375" s="34"/>
      <c r="FM375" s="34"/>
      <c r="FN375" s="34"/>
      <c r="FO375" s="34"/>
      <c r="FP375" s="34"/>
      <c r="FQ375" s="34"/>
      <c r="FR375" s="34"/>
      <c r="FS375" s="34"/>
      <c r="FT375" s="34"/>
      <c r="FU375" s="34"/>
      <c r="FV375" s="34"/>
      <c r="FW375" s="34"/>
      <c r="FX375" s="34"/>
      <c r="FY375" s="34"/>
      <c r="FZ375" s="34"/>
      <c r="GA375" s="34"/>
      <c r="GB375" s="34"/>
      <c r="GC375" s="34"/>
      <c r="GD375" s="34"/>
      <c r="GE375" s="34"/>
      <c r="GF375" s="34"/>
      <c r="GG375" s="34"/>
      <c r="GH375" s="34"/>
      <c r="GI375" s="34"/>
      <c r="GJ375" s="34"/>
      <c r="GK375" s="34"/>
      <c r="GL375" s="34"/>
      <c r="GM375" s="34"/>
      <c r="GN375" s="34"/>
      <c r="GO375" s="34"/>
      <c r="GP375" s="34"/>
      <c r="GQ375" s="34"/>
      <c r="GR375" s="34"/>
      <c r="GS375" s="34"/>
      <c r="GT375" s="34"/>
      <c r="GU375" s="34"/>
      <c r="GV375" s="34"/>
      <c r="GW375" s="34"/>
      <c r="GX375" s="34"/>
      <c r="GY375" s="34"/>
      <c r="GZ375" s="34"/>
      <c r="HA375" s="34"/>
      <c r="HB375" s="34"/>
      <c r="HC375" s="34"/>
      <c r="HD375" s="34"/>
      <c r="HE375" s="34"/>
      <c r="HF375" s="34"/>
      <c r="HG375" s="34"/>
      <c r="HH375" s="34"/>
      <c r="HI375" s="34"/>
      <c r="HJ375" s="34"/>
      <c r="HK375" s="34"/>
      <c r="HL375" s="34"/>
      <c r="HM375" s="34"/>
      <c r="HN375" s="34"/>
      <c r="HO375" s="34"/>
      <c r="HP375" s="34"/>
      <c r="HQ375" s="34"/>
      <c r="HR375" s="34"/>
      <c r="HS375" s="34"/>
      <c r="HT375" s="34"/>
      <c r="HU375" s="34"/>
      <c r="HV375" s="34"/>
      <c r="HW375" s="34"/>
      <c r="HX375" s="34"/>
      <c r="HY375" s="34"/>
      <c r="HZ375" s="34"/>
      <c r="IA375" s="34"/>
      <c r="IB375" s="34"/>
      <c r="IC375" s="34"/>
      <c r="ID375" s="34"/>
      <c r="IE375" s="34"/>
      <c r="IF375" s="34"/>
      <c r="IG375" s="34"/>
      <c r="IH375" s="34"/>
      <c r="II375" s="34"/>
      <c r="IJ375" s="34"/>
      <c r="IK375" s="34"/>
      <c r="IL375" s="34"/>
      <c r="IM375" s="34"/>
      <c r="IN375" s="34"/>
      <c r="IO375" s="34"/>
      <c r="IP375" s="34"/>
      <c r="IQ375" s="34"/>
      <c r="IR375" s="34"/>
      <c r="IS375" s="34"/>
      <c r="IT375" s="34"/>
      <c r="IU375" s="34"/>
      <c r="IV375" s="34"/>
      <c r="IW375" s="34"/>
      <c r="IX375" s="34"/>
      <c r="IY375" s="34"/>
      <c r="IZ375" s="34"/>
      <c r="JA375" s="34"/>
      <c r="JB375" s="34"/>
      <c r="JC375" s="34"/>
      <c r="JD375" s="34"/>
      <c r="JE375" s="34"/>
      <c r="JF375" s="34"/>
      <c r="JG375" s="34"/>
      <c r="JH375" s="34"/>
      <c r="JI375" s="34"/>
      <c r="JJ375" s="34"/>
      <c r="JK375" s="34"/>
      <c r="JL375" s="34"/>
      <c r="JM375" s="34"/>
      <c r="JN375" s="34"/>
      <c r="JO375" s="34"/>
      <c r="JP375" s="34"/>
      <c r="JQ375" s="34"/>
      <c r="JR375" s="34"/>
      <c r="JS375" s="34"/>
      <c r="JT375" s="34"/>
      <c r="JU375" s="34"/>
      <c r="JV375" s="34"/>
      <c r="JW375" s="34"/>
      <c r="JX375" s="34"/>
      <c r="JY375" s="34"/>
      <c r="JZ375" s="34"/>
      <c r="KA375" s="34"/>
      <c r="KB375" s="34"/>
      <c r="KC375" s="34"/>
      <c r="KD375" s="34"/>
      <c r="KE375" s="34"/>
      <c r="KF375" s="34"/>
      <c r="KG375" s="34"/>
      <c r="KH375" s="34"/>
      <c r="KI375" s="34"/>
      <c r="KJ375" s="34"/>
      <c r="KK375" s="34"/>
      <c r="KL375" s="34"/>
      <c r="KM375" s="34"/>
      <c r="KN375" s="34"/>
      <c r="KO375" s="34"/>
      <c r="KP375" s="34"/>
      <c r="KQ375" s="34"/>
      <c r="KR375" s="34"/>
      <c r="KS375" s="34"/>
      <c r="KT375" s="34"/>
      <c r="KU375" s="34"/>
      <c r="KV375" s="34"/>
      <c r="KW375" s="34"/>
      <c r="KX375" s="34"/>
      <c r="KY375" s="34"/>
      <c r="KZ375" s="34"/>
      <c r="LA375" s="34"/>
      <c r="LB375" s="34"/>
      <c r="LC375" s="34"/>
      <c r="LD375" s="34"/>
      <c r="LE375" s="34"/>
      <c r="LF375" s="34"/>
      <c r="LG375" s="34"/>
      <c r="LH375" s="34"/>
      <c r="LI375" s="34"/>
      <c r="LJ375" s="34"/>
      <c r="LK375" s="34"/>
      <c r="LL375" s="34"/>
      <c r="LM375" s="34"/>
      <c r="LN375" s="34"/>
      <c r="LO375" s="34"/>
      <c r="LP375" s="34"/>
      <c r="LQ375" s="34"/>
      <c r="LR375" s="34"/>
      <c r="LS375" s="34"/>
      <c r="LT375" s="34"/>
      <c r="LU375" s="34"/>
      <c r="LV375" s="34"/>
      <c r="LW375" s="34"/>
      <c r="LX375" s="34"/>
      <c r="LY375" s="34"/>
      <c r="LZ375" s="34"/>
      <c r="MA375" s="34"/>
      <c r="MB375" s="34"/>
      <c r="MC375" s="34"/>
      <c r="MD375" s="34"/>
      <c r="ME375" s="34"/>
      <c r="MF375" s="34"/>
      <c r="MG375" s="34"/>
      <c r="MH375" s="34"/>
      <c r="MI375" s="34"/>
      <c r="MJ375" s="34"/>
      <c r="MK375" s="34"/>
      <c r="ML375" s="34"/>
      <c r="MM375" s="34"/>
      <c r="MN375" s="34"/>
      <c r="MO375" s="34"/>
      <c r="MP375" s="34"/>
      <c r="MQ375" s="34"/>
      <c r="MR375" s="34"/>
      <c r="MS375" s="34"/>
      <c r="MT375" s="34"/>
      <c r="MU375" s="34"/>
      <c r="MV375" s="34"/>
      <c r="MW375" s="34"/>
      <c r="MX375" s="34"/>
      <c r="MY375" s="34"/>
      <c r="MZ375" s="34"/>
      <c r="NA375" s="34"/>
      <c r="NB375" s="34"/>
      <c r="NC375" s="34"/>
      <c r="ND375" s="34"/>
      <c r="NE375" s="34"/>
      <c r="NF375" s="34"/>
      <c r="NG375" s="34"/>
      <c r="NH375" s="34"/>
      <c r="NI375" s="34"/>
      <c r="NJ375" s="34"/>
      <c r="NK375" s="34"/>
      <c r="NL375" s="34"/>
      <c r="NM375" s="34"/>
      <c r="NN375" s="34"/>
      <c r="NO375" s="34"/>
      <c r="NP375" s="34"/>
      <c r="NQ375" s="34"/>
      <c r="NR375" s="34"/>
      <c r="NS375" s="34"/>
      <c r="NT375" s="34"/>
      <c r="NU375" s="34"/>
      <c r="NV375" s="34"/>
      <c r="NW375" s="34"/>
      <c r="NX375" s="34"/>
      <c r="NY375" s="34"/>
      <c r="NZ375" s="34"/>
      <c r="OA375" s="34"/>
      <c r="OB375" s="34"/>
      <c r="OC375" s="34"/>
      <c r="OD375" s="34"/>
      <c r="OE375" s="34"/>
      <c r="OF375" s="34"/>
      <c r="OG375" s="34"/>
      <c r="OH375" s="34"/>
      <c r="OI375" s="34"/>
      <c r="OJ375" s="34"/>
      <c r="OK375" s="34"/>
      <c r="OL375" s="34"/>
      <c r="OM375" s="34"/>
      <c r="ON375" s="34"/>
      <c r="OO375" s="34"/>
      <c r="OP375" s="34"/>
      <c r="OQ375" s="34"/>
      <c r="OR375" s="34"/>
      <c r="OS375" s="34"/>
      <c r="OT375" s="34"/>
      <c r="OU375" s="34"/>
      <c r="OV375" s="34"/>
      <c r="OW375" s="34"/>
      <c r="OX375" s="34"/>
      <c r="OY375" s="34"/>
      <c r="OZ375" s="34"/>
      <c r="PA375" s="34"/>
      <c r="PB375" s="34"/>
      <c r="PC375" s="34"/>
      <c r="PD375" s="34"/>
      <c r="PE375" s="34"/>
      <c r="PF375" s="34"/>
      <c r="PG375" s="34"/>
      <c r="PH375" s="34"/>
      <c r="PI375" s="34"/>
      <c r="PJ375" s="34"/>
      <c r="PK375" s="34"/>
      <c r="PL375" s="34"/>
      <c r="PM375" s="34"/>
      <c r="PN375" s="34"/>
      <c r="PO375" s="34"/>
      <c r="PP375" s="34"/>
      <c r="PQ375" s="34"/>
      <c r="PR375" s="34"/>
      <c r="PS375" s="34"/>
      <c r="PT375" s="34"/>
      <c r="PU375" s="34"/>
      <c r="PV375" s="34"/>
      <c r="PW375" s="34"/>
      <c r="PX375" s="34"/>
      <c r="PY375" s="34"/>
      <c r="PZ375" s="34"/>
      <c r="QA375" s="34"/>
      <c r="QB375" s="34"/>
      <c r="QC375" s="34"/>
      <c r="QD375" s="34"/>
      <c r="QE375" s="34"/>
      <c r="QF375" s="34"/>
      <c r="QG375" s="34"/>
      <c r="QH375" s="34"/>
      <c r="QI375" s="34"/>
      <c r="QJ375" s="34"/>
      <c r="QK375" s="34"/>
      <c r="QL375" s="34"/>
      <c r="QM375" s="34"/>
      <c r="QN375" s="34"/>
      <c r="QO375" s="34"/>
      <c r="QP375" s="34"/>
      <c r="QQ375" s="34"/>
      <c r="QR375" s="34"/>
      <c r="QS375" s="34"/>
      <c r="QT375" s="34"/>
      <c r="QU375" s="34"/>
      <c r="QV375" s="34"/>
      <c r="QW375" s="34"/>
      <c r="QX375" s="34"/>
      <c r="QY375" s="34"/>
      <c r="QZ375" s="34"/>
      <c r="RA375" s="34"/>
      <c r="RB375" s="34"/>
      <c r="RC375" s="34"/>
      <c r="RD375" s="34"/>
      <c r="RE375" s="34"/>
      <c r="RF375" s="34"/>
      <c r="RG375" s="34"/>
      <c r="RH375" s="34"/>
      <c r="RI375" s="34"/>
      <c r="RJ375" s="34"/>
      <c r="RK375" s="34"/>
      <c r="RL375" s="34"/>
      <c r="RM375" s="34"/>
      <c r="RN375" s="34"/>
      <c r="RO375" s="34"/>
      <c r="RP375" s="34"/>
      <c r="RQ375" s="34"/>
      <c r="RR375" s="34"/>
      <c r="RS375" s="34"/>
      <c r="RT375" s="34"/>
      <c r="RU375" s="34"/>
      <c r="RV375" s="34"/>
      <c r="RW375" s="34"/>
      <c r="RX375" s="34"/>
      <c r="RY375" s="34"/>
      <c r="RZ375" s="34"/>
      <c r="SA375" s="34"/>
      <c r="SB375" s="34"/>
      <c r="SC375" s="34"/>
      <c r="SD375" s="34"/>
      <c r="SE375" s="34"/>
      <c r="SF375" s="34"/>
      <c r="SG375" s="34"/>
      <c r="SH375" s="34"/>
      <c r="SI375" s="34"/>
      <c r="SJ375" s="34"/>
      <c r="SK375" s="34"/>
      <c r="SL375" s="34"/>
      <c r="SM375" s="34"/>
      <c r="SN375" s="34"/>
      <c r="SO375" s="34"/>
      <c r="SP375" s="34"/>
      <c r="SQ375" s="34"/>
      <c r="SR375" s="34"/>
      <c r="SS375" s="34"/>
      <c r="ST375" s="34"/>
      <c r="SU375" s="34"/>
      <c r="SV375" s="34"/>
      <c r="SW375" s="34"/>
      <c r="SX375" s="34"/>
      <c r="SY375" s="34"/>
      <c r="SZ375" s="34"/>
      <c r="TA375" s="34"/>
      <c r="TB375" s="34"/>
      <c r="TC375" s="34"/>
      <c r="TD375" s="34"/>
      <c r="TE375" s="34"/>
      <c r="TF375" s="34"/>
      <c r="TG375" s="34"/>
      <c r="TH375" s="34"/>
      <c r="TI375" s="34"/>
      <c r="TJ375" s="34"/>
      <c r="TK375" s="34"/>
      <c r="TL375" s="34"/>
      <c r="TM375" s="34"/>
      <c r="TN375" s="34"/>
      <c r="TO375" s="34"/>
      <c r="TP375" s="34"/>
      <c r="TQ375" s="34"/>
      <c r="TR375" s="34"/>
      <c r="TS375" s="34"/>
      <c r="TT375" s="34"/>
      <c r="TU375" s="34"/>
      <c r="TV375" s="34"/>
      <c r="TW375" s="34"/>
      <c r="TX375" s="34"/>
      <c r="TY375" s="34"/>
      <c r="TZ375" s="34"/>
      <c r="UA375" s="34"/>
      <c r="UB375" s="34"/>
      <c r="UC375" s="34"/>
      <c r="UD375" s="34"/>
      <c r="UE375" s="34"/>
      <c r="UF375" s="34"/>
      <c r="UG375" s="34"/>
      <c r="UH375" s="34"/>
      <c r="UI375" s="34"/>
      <c r="UJ375" s="34"/>
      <c r="UK375" s="34"/>
      <c r="UL375" s="34"/>
      <c r="UM375" s="34"/>
      <c r="UN375" s="34"/>
      <c r="UO375" s="34"/>
      <c r="UP375" s="34"/>
      <c r="UQ375" s="34"/>
      <c r="UR375" s="34"/>
      <c r="US375" s="34"/>
      <c r="UT375" s="34"/>
      <c r="UU375" s="34"/>
      <c r="UV375" s="34"/>
      <c r="UW375" s="34"/>
      <c r="UX375" s="34"/>
      <c r="UY375" s="34"/>
      <c r="UZ375" s="34"/>
      <c r="VA375" s="34"/>
      <c r="VB375" s="34"/>
      <c r="VC375" s="34"/>
      <c r="VD375" s="34"/>
      <c r="VE375" s="34"/>
      <c r="VF375" s="34"/>
      <c r="VG375" s="34"/>
      <c r="VH375" s="34"/>
      <c r="VI375" s="34"/>
      <c r="VJ375" s="34"/>
      <c r="VK375" s="34"/>
      <c r="VL375" s="34"/>
      <c r="VM375" s="34"/>
      <c r="VN375" s="34"/>
      <c r="VO375" s="34"/>
      <c r="VP375" s="34"/>
      <c r="VQ375" s="34"/>
      <c r="VR375" s="34"/>
      <c r="VS375" s="34"/>
      <c r="VT375" s="34"/>
      <c r="VU375" s="34"/>
      <c r="VV375" s="34"/>
      <c r="VW375" s="34"/>
      <c r="VX375" s="34"/>
      <c r="VY375" s="34"/>
      <c r="VZ375" s="34"/>
      <c r="WA375" s="34"/>
      <c r="WB375" s="34"/>
      <c r="WC375" s="34"/>
      <c r="WD375" s="34"/>
      <c r="WE375" s="34"/>
      <c r="WF375" s="34"/>
      <c r="WG375" s="34"/>
      <c r="WH375" s="34"/>
      <c r="WI375" s="34"/>
      <c r="WJ375" s="34"/>
      <c r="WK375" s="34"/>
      <c r="WL375" s="34"/>
      <c r="WM375" s="34"/>
      <c r="WN375" s="34"/>
      <c r="WO375" s="34"/>
      <c r="WP375" s="34"/>
      <c r="WQ375" s="34"/>
      <c r="WR375" s="34"/>
      <c r="WS375" s="34"/>
      <c r="WT375" s="34"/>
      <c r="WU375" s="34"/>
      <c r="WV375" s="34"/>
      <c r="WW375" s="34"/>
      <c r="WX375" s="34"/>
      <c r="WY375" s="34"/>
      <c r="WZ375" s="34"/>
      <c r="XA375" s="34"/>
      <c r="XB375" s="34"/>
      <c r="XC375" s="34"/>
      <c r="XD375" s="34"/>
      <c r="XE375" s="34"/>
      <c r="XF375" s="34"/>
      <c r="XG375" s="34"/>
      <c r="XH375" s="34"/>
      <c r="XI375" s="34"/>
      <c r="XJ375" s="34"/>
      <c r="XK375" s="34"/>
      <c r="XL375" s="34"/>
      <c r="XM375" s="34"/>
      <c r="XN375" s="34"/>
      <c r="XO375" s="34"/>
      <c r="XP375" s="34"/>
      <c r="XQ375" s="34"/>
      <c r="XR375" s="34"/>
      <c r="XS375" s="34"/>
      <c r="XT375" s="34"/>
      <c r="XU375" s="34"/>
      <c r="XV375" s="34"/>
      <c r="XW375" s="34"/>
      <c r="XX375" s="34"/>
      <c r="XY375" s="34"/>
      <c r="XZ375" s="34"/>
      <c r="YA375" s="34"/>
      <c r="YB375" s="34"/>
      <c r="YC375" s="34"/>
      <c r="YD375" s="34"/>
      <c r="YE375" s="34"/>
      <c r="YF375" s="34"/>
      <c r="YG375" s="34"/>
      <c r="YH375" s="34"/>
      <c r="YI375" s="34"/>
      <c r="YJ375" s="34"/>
      <c r="YK375" s="34"/>
      <c r="YL375" s="34"/>
      <c r="YM375" s="34"/>
      <c r="YN375" s="34"/>
      <c r="YO375" s="34"/>
      <c r="YP375" s="34"/>
      <c r="YQ375" s="34"/>
      <c r="YR375" s="34"/>
      <c r="YS375" s="34"/>
      <c r="YT375" s="34"/>
      <c r="YU375" s="34"/>
      <c r="YV375" s="34"/>
      <c r="YW375" s="34"/>
      <c r="YX375" s="34"/>
      <c r="YY375" s="34"/>
      <c r="YZ375" s="34"/>
      <c r="ZA375" s="34"/>
      <c r="ZB375" s="34"/>
      <c r="ZC375" s="34"/>
      <c r="ZD375" s="34"/>
      <c r="ZE375" s="34"/>
      <c r="ZF375" s="34"/>
      <c r="ZG375" s="34"/>
      <c r="ZH375" s="34"/>
      <c r="ZI375" s="34"/>
      <c r="ZJ375" s="34"/>
      <c r="ZK375" s="34"/>
      <c r="ZL375" s="34"/>
      <c r="ZM375" s="34"/>
      <c r="ZN375" s="34"/>
      <c r="ZO375" s="34"/>
      <c r="ZP375" s="34"/>
      <c r="ZQ375" s="34"/>
      <c r="ZR375" s="34"/>
      <c r="ZS375" s="34"/>
      <c r="ZT375" s="34"/>
      <c r="ZU375" s="34"/>
      <c r="ZV375" s="34"/>
      <c r="ZW375" s="34"/>
      <c r="ZX375" s="34"/>
      <c r="ZY375" s="34"/>
      <c r="ZZ375" s="34"/>
      <c r="AAA375" s="34"/>
      <c r="AAB375" s="34"/>
      <c r="AAC375" s="34"/>
      <c r="AAD375" s="34"/>
      <c r="AAE375" s="34"/>
      <c r="AAF375" s="34"/>
      <c r="AAG375" s="34"/>
      <c r="AAH375" s="34"/>
      <c r="AAI375" s="34"/>
      <c r="AAJ375" s="34"/>
      <c r="AAK375" s="34"/>
      <c r="AAL375" s="34"/>
      <c r="AAM375" s="34"/>
      <c r="AAN375" s="34"/>
      <c r="AAO375" s="34"/>
      <c r="AAP375" s="34"/>
      <c r="AAQ375" s="34"/>
      <c r="AAR375" s="34"/>
      <c r="AAS375" s="34"/>
      <c r="AAT375" s="34"/>
      <c r="AAU375" s="34"/>
      <c r="AAV375" s="34"/>
      <c r="AAW375" s="34"/>
      <c r="AAX375" s="34"/>
      <c r="AAY375" s="34"/>
      <c r="AAZ375" s="34"/>
      <c r="ABA375" s="34"/>
      <c r="ABB375" s="34"/>
      <c r="ABC375" s="34"/>
      <c r="ABD375" s="34"/>
      <c r="ABE375" s="34"/>
      <c r="ABF375" s="34"/>
      <c r="ABG375" s="34"/>
      <c r="ABH375" s="34"/>
      <c r="ABI375" s="34"/>
      <c r="ABJ375" s="34"/>
      <c r="ABK375" s="34"/>
      <c r="ABL375" s="34"/>
      <c r="ABM375" s="34"/>
      <c r="ABN375" s="34"/>
      <c r="ABO375" s="34"/>
      <c r="ABP375" s="34"/>
      <c r="ABQ375" s="34"/>
      <c r="ABR375" s="34"/>
      <c r="ABS375" s="34"/>
      <c r="ABT375" s="34"/>
      <c r="ABU375" s="34"/>
      <c r="ABV375" s="34"/>
      <c r="ABW375" s="34"/>
      <c r="ABX375" s="34"/>
      <c r="ABY375" s="34"/>
      <c r="ABZ375" s="34"/>
      <c r="ACA375" s="34"/>
      <c r="ACB375" s="34"/>
      <c r="ACC375" s="34"/>
      <c r="ACD375" s="34"/>
      <c r="ACE375" s="34"/>
      <c r="ACF375" s="34"/>
      <c r="ACG375" s="34"/>
      <c r="ACH375" s="34"/>
      <c r="ACI375" s="34"/>
      <c r="ACJ375" s="34"/>
      <c r="ACK375" s="34"/>
      <c r="ACL375" s="34"/>
      <c r="ACM375" s="34"/>
      <c r="ACN375" s="34"/>
      <c r="ACO375" s="34"/>
      <c r="ACP375" s="34"/>
      <c r="ACQ375" s="34"/>
      <c r="ACR375" s="34"/>
      <c r="ACS375" s="34"/>
      <c r="ACT375" s="34"/>
      <c r="ACU375" s="34"/>
      <c r="ACV375" s="34"/>
      <c r="ACW375" s="34"/>
      <c r="ACX375" s="34"/>
      <c r="ACY375" s="34"/>
      <c r="ACZ375" s="34"/>
      <c r="ADA375" s="34"/>
      <c r="ADB375" s="34"/>
      <c r="ADC375" s="34"/>
      <c r="ADD375" s="34"/>
      <c r="ADE375" s="34"/>
      <c r="ADF375" s="34"/>
      <c r="ADG375" s="34"/>
      <c r="ADH375" s="34"/>
      <c r="ADI375" s="34"/>
      <c r="ADJ375" s="34"/>
      <c r="ADK375" s="34"/>
      <c r="ADL375" s="34"/>
      <c r="ADM375" s="34"/>
      <c r="ADN375" s="34"/>
      <c r="ADO375" s="34"/>
      <c r="ADP375" s="34"/>
      <c r="ADQ375" s="34"/>
      <c r="ADR375" s="34"/>
      <c r="ADS375" s="34"/>
      <c r="ADT375" s="34"/>
      <c r="ADU375" s="34"/>
      <c r="ADV375" s="34"/>
      <c r="ADW375" s="34"/>
      <c r="ADX375" s="34"/>
      <c r="ADY375" s="34"/>
      <c r="ADZ375" s="34"/>
      <c r="AEA375" s="34"/>
      <c r="AEB375" s="34"/>
      <c r="AEC375" s="34"/>
      <c r="AED375" s="34"/>
      <c r="AEE375" s="34"/>
      <c r="AEF375" s="34"/>
      <c r="AEG375" s="34"/>
      <c r="AEH375" s="34"/>
      <c r="AEI375" s="34"/>
      <c r="AEJ375" s="34"/>
      <c r="AEK375" s="34"/>
      <c r="AEL375" s="34"/>
      <c r="AEM375" s="34"/>
      <c r="AEN375" s="34"/>
      <c r="AEO375" s="34"/>
      <c r="AEP375" s="34"/>
      <c r="AEQ375" s="34"/>
      <c r="AER375" s="34"/>
      <c r="AES375" s="34"/>
      <c r="AET375" s="34"/>
      <c r="AEU375" s="34"/>
      <c r="AEV375" s="34"/>
      <c r="AEW375" s="34"/>
      <c r="AEX375" s="34"/>
      <c r="AEY375" s="34"/>
      <c r="AEZ375" s="34"/>
      <c r="AFA375" s="34"/>
      <c r="AFB375" s="34"/>
      <c r="AFC375" s="34"/>
      <c r="AFD375" s="34"/>
      <c r="AFE375" s="34"/>
      <c r="AFF375" s="34"/>
      <c r="AFG375" s="34"/>
      <c r="AFH375" s="34"/>
      <c r="AFI375" s="34"/>
      <c r="AFJ375" s="34"/>
      <c r="AFK375" s="34"/>
      <c r="AFL375" s="34"/>
      <c r="AFM375" s="34"/>
      <c r="AFN375" s="34"/>
      <c r="AFO375" s="34"/>
      <c r="AFP375" s="34"/>
      <c r="AFQ375" s="34"/>
      <c r="AFR375" s="34"/>
      <c r="AFS375" s="34"/>
      <c r="AFT375" s="34"/>
      <c r="AFU375" s="34"/>
      <c r="AFV375" s="34"/>
      <c r="AFW375" s="34"/>
      <c r="AFX375" s="34"/>
      <c r="AFY375" s="34"/>
      <c r="AFZ375" s="34"/>
      <c r="AGA375" s="34"/>
      <c r="AGB375" s="34"/>
      <c r="AGC375" s="34"/>
      <c r="AGD375" s="34"/>
      <c r="AGE375" s="34"/>
      <c r="AGF375" s="34"/>
      <c r="AGG375" s="34"/>
      <c r="AGH375" s="34"/>
      <c r="AGI375" s="34"/>
      <c r="AGJ375" s="34"/>
      <c r="AGK375" s="34"/>
      <c r="AGL375" s="34"/>
      <c r="AGM375" s="34"/>
      <c r="AGN375" s="34"/>
      <c r="AGO375" s="34"/>
      <c r="AGP375" s="34"/>
      <c r="AGQ375" s="34"/>
      <c r="AGR375" s="34"/>
      <c r="AGS375" s="34"/>
      <c r="AGT375" s="34"/>
      <c r="AGU375" s="34"/>
      <c r="AGV375" s="34"/>
      <c r="AGW375" s="34"/>
      <c r="AGX375" s="34"/>
      <c r="AGY375" s="34"/>
      <c r="AGZ375" s="34"/>
      <c r="AHA375" s="34"/>
      <c r="AHB375" s="34"/>
      <c r="AHC375" s="34"/>
      <c r="AHD375" s="34"/>
      <c r="AHE375" s="34"/>
      <c r="AHF375" s="34"/>
      <c r="AHG375" s="34"/>
      <c r="AHH375" s="34"/>
      <c r="AHI375" s="34"/>
      <c r="AHJ375" s="34"/>
      <c r="AHK375" s="34"/>
      <c r="AHL375" s="34"/>
      <c r="AHM375" s="34"/>
      <c r="AHN375" s="34"/>
      <c r="AHO375" s="34"/>
      <c r="AHP375" s="34"/>
      <c r="AHQ375" s="34"/>
      <c r="AHR375" s="34"/>
      <c r="AHS375" s="34"/>
      <c r="AHT375" s="34"/>
      <c r="AHU375" s="34"/>
      <c r="AHV375" s="34"/>
      <c r="AHW375" s="34"/>
      <c r="AHX375" s="34"/>
      <c r="AHY375" s="34"/>
      <c r="AHZ375" s="34"/>
      <c r="AIA375" s="34"/>
      <c r="AIB375" s="34"/>
      <c r="AIC375" s="34"/>
      <c r="AID375" s="34"/>
      <c r="AIE375" s="34"/>
      <c r="AIF375" s="34"/>
      <c r="AIG375" s="34"/>
      <c r="AIH375" s="34"/>
      <c r="AII375" s="34"/>
      <c r="AIJ375" s="34"/>
      <c r="AIK375" s="34"/>
      <c r="AIL375" s="34"/>
      <c r="AIM375" s="34"/>
      <c r="AIN375" s="34"/>
      <c r="AIO375" s="34"/>
      <c r="AIP375" s="34"/>
      <c r="AIQ375" s="34"/>
      <c r="AIR375" s="34"/>
      <c r="AIS375" s="34"/>
      <c r="AIT375" s="34"/>
      <c r="AIU375" s="34"/>
      <c r="AIV375" s="34"/>
      <c r="AIW375" s="34"/>
      <c r="AIX375" s="34"/>
      <c r="AIY375" s="34"/>
      <c r="AIZ375" s="34"/>
      <c r="AJA375" s="34"/>
      <c r="AJB375" s="34"/>
      <c r="AJC375" s="34"/>
      <c r="AJD375" s="34"/>
      <c r="AJE375" s="34"/>
      <c r="AJF375" s="34"/>
      <c r="AJG375" s="34"/>
      <c r="AJH375" s="34"/>
      <c r="AJI375" s="34"/>
      <c r="AJJ375" s="34"/>
      <c r="AJK375" s="34"/>
      <c r="AJL375" s="34"/>
      <c r="AJM375" s="34"/>
      <c r="AJN375" s="34"/>
      <c r="AJO375" s="34"/>
      <c r="AJP375" s="34"/>
      <c r="AJQ375" s="34"/>
      <c r="AJR375" s="34"/>
      <c r="AJS375" s="34"/>
      <c r="AJT375" s="34"/>
      <c r="AJU375" s="34"/>
      <c r="AJV375" s="34"/>
      <c r="AJW375" s="34"/>
      <c r="AJX375" s="34"/>
      <c r="AJY375" s="34"/>
      <c r="AJZ375" s="34"/>
      <c r="AKA375" s="34"/>
      <c r="AKB375" s="34"/>
      <c r="AKC375" s="34"/>
      <c r="AKD375" s="34"/>
      <c r="AKE375" s="34"/>
      <c r="AKF375" s="34"/>
      <c r="AKG375" s="34"/>
      <c r="AKH375" s="34"/>
      <c r="AKI375" s="34"/>
      <c r="AKJ375" s="34"/>
      <c r="AKK375" s="34"/>
      <c r="AKL375" s="34"/>
      <c r="AKM375" s="34"/>
      <c r="AKN375" s="34"/>
      <c r="AKO375" s="34"/>
      <c r="AKP375" s="34"/>
      <c r="AKQ375" s="34"/>
      <c r="AKR375" s="34"/>
      <c r="AKS375" s="34"/>
      <c r="AKT375" s="34"/>
      <c r="AKU375" s="34"/>
      <c r="AKV375" s="34"/>
      <c r="AKW375" s="34"/>
      <c r="AKX375" s="34"/>
      <c r="AKY375" s="34"/>
      <c r="AKZ375" s="34"/>
      <c r="ALA375" s="34"/>
      <c r="ALB375" s="34"/>
      <c r="ALC375" s="34"/>
      <c r="ALD375" s="34"/>
      <c r="ALE375" s="34"/>
      <c r="ALF375" s="34"/>
      <c r="ALG375" s="34"/>
      <c r="ALH375" s="34"/>
      <c r="ALI375" s="34"/>
      <c r="ALJ375" s="34"/>
      <c r="ALK375" s="34"/>
      <c r="ALL375" s="34"/>
      <c r="ALM375" s="34"/>
      <c r="ALN375" s="34"/>
      <c r="ALO375" s="34"/>
      <c r="ALP375" s="34"/>
      <c r="ALQ375" s="34"/>
      <c r="ALR375" s="34"/>
      <c r="ALS375" s="34"/>
      <c r="ALT375" s="34"/>
      <c r="ALU375" s="34"/>
      <c r="ALV375" s="34"/>
      <c r="ALW375" s="34"/>
      <c r="ALX375" s="34"/>
      <c r="ALY375" s="34"/>
      <c r="ALZ375" s="34"/>
      <c r="AMA375" s="34"/>
      <c r="AMB375" s="34"/>
      <c r="AMC375" s="34"/>
      <c r="AMD375" s="34"/>
      <c r="AME375" s="34"/>
      <c r="AMF375" s="34"/>
      <c r="AMG375" s="34"/>
      <c r="AMH375" s="34"/>
      <c r="AMI375" s="34"/>
      <c r="AMJ375" s="34"/>
      <c r="AMK375" s="34"/>
    </row>
    <row r="376" spans="1:1025" x14ac:dyDescent="0.25">
      <c r="A376" s="34"/>
      <c r="B376" s="16"/>
      <c r="C376" s="30"/>
      <c r="D376" s="32"/>
      <c r="E376" s="21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L376" s="34"/>
      <c r="BM376" s="34"/>
      <c r="BN376" s="34"/>
      <c r="BO376" s="34"/>
      <c r="BP376" s="34"/>
      <c r="BQ376" s="34"/>
      <c r="BR376" s="34"/>
      <c r="BS376" s="34"/>
      <c r="BT376" s="34"/>
      <c r="BU376" s="34"/>
      <c r="BV376" s="34"/>
      <c r="BW376" s="34"/>
      <c r="BX376" s="34"/>
      <c r="BY376" s="34"/>
      <c r="BZ376" s="34"/>
      <c r="CA376" s="34"/>
      <c r="CB376" s="34"/>
      <c r="CC376" s="34"/>
      <c r="CD376" s="34"/>
      <c r="CE376" s="34"/>
      <c r="CF376" s="34"/>
      <c r="CG376" s="34"/>
      <c r="CH376" s="34"/>
      <c r="CI376" s="34"/>
      <c r="CJ376" s="34"/>
      <c r="CK376" s="34"/>
      <c r="CL376" s="34"/>
      <c r="CM376" s="34"/>
      <c r="CN376" s="34"/>
      <c r="CO376" s="34"/>
      <c r="CP376" s="34"/>
      <c r="CQ376" s="34"/>
      <c r="CR376" s="34"/>
      <c r="CS376" s="34"/>
      <c r="CT376" s="34"/>
      <c r="CU376" s="34"/>
      <c r="CV376" s="34"/>
      <c r="CW376" s="34"/>
      <c r="CX376" s="34"/>
      <c r="CY376" s="34"/>
      <c r="CZ376" s="34"/>
      <c r="DA376" s="34"/>
      <c r="DB376" s="34"/>
      <c r="DC376" s="34"/>
      <c r="DD376" s="34"/>
      <c r="DE376" s="34"/>
      <c r="DF376" s="34"/>
      <c r="DG376" s="34"/>
      <c r="DH376" s="34"/>
      <c r="DI376" s="34"/>
      <c r="DJ376" s="34"/>
      <c r="DK376" s="34"/>
      <c r="DL376" s="34"/>
      <c r="DM376" s="34"/>
      <c r="DN376" s="34"/>
      <c r="DO376" s="34"/>
      <c r="DP376" s="34"/>
      <c r="DQ376" s="34"/>
      <c r="DR376" s="34"/>
      <c r="DS376" s="34"/>
      <c r="DT376" s="34"/>
      <c r="DU376" s="34"/>
      <c r="DV376" s="34"/>
      <c r="DW376" s="34"/>
      <c r="DX376" s="34"/>
      <c r="DY376" s="34"/>
      <c r="DZ376" s="34"/>
      <c r="EA376" s="34"/>
      <c r="EB376" s="34"/>
      <c r="EC376" s="34"/>
      <c r="ED376" s="34"/>
      <c r="EE376" s="34"/>
      <c r="EF376" s="34"/>
      <c r="EG376" s="34"/>
      <c r="EH376" s="34"/>
      <c r="EI376" s="34"/>
      <c r="EJ376" s="34"/>
      <c r="EK376" s="34"/>
      <c r="EL376" s="34"/>
      <c r="EM376" s="34"/>
      <c r="EN376" s="34"/>
      <c r="EO376" s="34"/>
      <c r="EP376" s="34"/>
      <c r="EQ376" s="34"/>
      <c r="ER376" s="34"/>
      <c r="ES376" s="34"/>
      <c r="ET376" s="34"/>
      <c r="EU376" s="34"/>
      <c r="EV376" s="34"/>
      <c r="EW376" s="34"/>
      <c r="EX376" s="34"/>
      <c r="EY376" s="34"/>
      <c r="EZ376" s="34"/>
      <c r="FA376" s="34"/>
      <c r="FB376" s="34"/>
      <c r="FC376" s="34"/>
      <c r="FD376" s="34"/>
      <c r="FE376" s="34"/>
      <c r="FF376" s="34"/>
      <c r="FG376" s="34"/>
      <c r="FH376" s="34"/>
      <c r="FI376" s="34"/>
      <c r="FJ376" s="34"/>
      <c r="FK376" s="34"/>
      <c r="FL376" s="34"/>
      <c r="FM376" s="34"/>
      <c r="FN376" s="34"/>
      <c r="FO376" s="34"/>
      <c r="FP376" s="34"/>
      <c r="FQ376" s="34"/>
      <c r="FR376" s="34"/>
      <c r="FS376" s="34"/>
      <c r="FT376" s="34"/>
      <c r="FU376" s="34"/>
      <c r="FV376" s="34"/>
      <c r="FW376" s="34"/>
      <c r="FX376" s="34"/>
      <c r="FY376" s="34"/>
      <c r="FZ376" s="34"/>
      <c r="GA376" s="34"/>
      <c r="GB376" s="34"/>
      <c r="GC376" s="34"/>
      <c r="GD376" s="34"/>
      <c r="GE376" s="34"/>
      <c r="GF376" s="34"/>
      <c r="GG376" s="34"/>
      <c r="GH376" s="34"/>
      <c r="GI376" s="34"/>
      <c r="GJ376" s="34"/>
      <c r="GK376" s="34"/>
      <c r="GL376" s="34"/>
      <c r="GM376" s="34"/>
      <c r="GN376" s="34"/>
      <c r="GO376" s="34"/>
      <c r="GP376" s="34"/>
      <c r="GQ376" s="34"/>
      <c r="GR376" s="34"/>
      <c r="GS376" s="34"/>
      <c r="GT376" s="34"/>
      <c r="GU376" s="34"/>
      <c r="GV376" s="34"/>
      <c r="GW376" s="34"/>
      <c r="GX376" s="34"/>
      <c r="GY376" s="34"/>
      <c r="GZ376" s="34"/>
      <c r="HA376" s="34"/>
      <c r="HB376" s="34"/>
      <c r="HC376" s="34"/>
      <c r="HD376" s="34"/>
      <c r="HE376" s="34"/>
      <c r="HF376" s="34"/>
      <c r="HG376" s="34"/>
      <c r="HH376" s="34"/>
      <c r="HI376" s="34"/>
      <c r="HJ376" s="34"/>
      <c r="HK376" s="34"/>
      <c r="HL376" s="34"/>
      <c r="HM376" s="34"/>
      <c r="HN376" s="34"/>
      <c r="HO376" s="34"/>
      <c r="HP376" s="34"/>
      <c r="HQ376" s="34"/>
      <c r="HR376" s="34"/>
      <c r="HS376" s="34"/>
      <c r="HT376" s="34"/>
      <c r="HU376" s="34"/>
      <c r="HV376" s="34"/>
      <c r="HW376" s="34"/>
      <c r="HX376" s="34"/>
      <c r="HY376" s="34"/>
      <c r="HZ376" s="34"/>
      <c r="IA376" s="34"/>
      <c r="IB376" s="34"/>
      <c r="IC376" s="34"/>
      <c r="ID376" s="34"/>
      <c r="IE376" s="34"/>
      <c r="IF376" s="34"/>
      <c r="IG376" s="34"/>
      <c r="IH376" s="34"/>
      <c r="II376" s="34"/>
      <c r="IJ376" s="34"/>
      <c r="IK376" s="34"/>
      <c r="IL376" s="34"/>
      <c r="IM376" s="34"/>
      <c r="IN376" s="34"/>
      <c r="IO376" s="34"/>
      <c r="IP376" s="34"/>
      <c r="IQ376" s="34"/>
      <c r="IR376" s="34"/>
      <c r="IS376" s="34"/>
      <c r="IT376" s="34"/>
      <c r="IU376" s="34"/>
      <c r="IV376" s="34"/>
      <c r="IW376" s="34"/>
      <c r="IX376" s="34"/>
      <c r="IY376" s="34"/>
      <c r="IZ376" s="34"/>
      <c r="JA376" s="34"/>
      <c r="JB376" s="34"/>
      <c r="JC376" s="34"/>
      <c r="JD376" s="34"/>
      <c r="JE376" s="34"/>
      <c r="JF376" s="34"/>
      <c r="JG376" s="34"/>
      <c r="JH376" s="34"/>
      <c r="JI376" s="34"/>
      <c r="JJ376" s="34"/>
      <c r="JK376" s="34"/>
      <c r="JL376" s="34"/>
      <c r="JM376" s="34"/>
      <c r="JN376" s="34"/>
      <c r="JO376" s="34"/>
      <c r="JP376" s="34"/>
      <c r="JQ376" s="34"/>
      <c r="JR376" s="34"/>
      <c r="JS376" s="34"/>
      <c r="JT376" s="34"/>
      <c r="JU376" s="34"/>
      <c r="JV376" s="34"/>
      <c r="JW376" s="34"/>
      <c r="JX376" s="34"/>
      <c r="JY376" s="34"/>
      <c r="JZ376" s="34"/>
      <c r="KA376" s="34"/>
      <c r="KB376" s="34"/>
      <c r="KC376" s="34"/>
      <c r="KD376" s="34"/>
      <c r="KE376" s="34"/>
      <c r="KF376" s="34"/>
      <c r="KG376" s="34"/>
      <c r="KH376" s="34"/>
      <c r="KI376" s="34"/>
      <c r="KJ376" s="34"/>
      <c r="KK376" s="34"/>
      <c r="KL376" s="34"/>
      <c r="KM376" s="34"/>
      <c r="KN376" s="34"/>
      <c r="KO376" s="34"/>
      <c r="KP376" s="34"/>
      <c r="KQ376" s="34"/>
      <c r="KR376" s="34"/>
      <c r="KS376" s="34"/>
      <c r="KT376" s="34"/>
      <c r="KU376" s="34"/>
      <c r="KV376" s="34"/>
      <c r="KW376" s="34"/>
      <c r="KX376" s="34"/>
      <c r="KY376" s="34"/>
      <c r="KZ376" s="34"/>
      <c r="LA376" s="34"/>
      <c r="LB376" s="34"/>
      <c r="LC376" s="34"/>
      <c r="LD376" s="34"/>
      <c r="LE376" s="34"/>
      <c r="LF376" s="34"/>
      <c r="LG376" s="34"/>
      <c r="LH376" s="34"/>
      <c r="LI376" s="34"/>
      <c r="LJ376" s="34"/>
      <c r="LK376" s="34"/>
      <c r="LL376" s="34"/>
      <c r="LM376" s="34"/>
      <c r="LN376" s="34"/>
      <c r="LO376" s="34"/>
      <c r="LP376" s="34"/>
      <c r="LQ376" s="34"/>
      <c r="LR376" s="34"/>
      <c r="LS376" s="34"/>
      <c r="LT376" s="34"/>
      <c r="LU376" s="34"/>
      <c r="LV376" s="34"/>
      <c r="LW376" s="34"/>
      <c r="LX376" s="34"/>
      <c r="LY376" s="34"/>
      <c r="LZ376" s="34"/>
      <c r="MA376" s="34"/>
      <c r="MB376" s="34"/>
      <c r="MC376" s="34"/>
      <c r="MD376" s="34"/>
      <c r="ME376" s="34"/>
      <c r="MF376" s="34"/>
      <c r="MG376" s="34"/>
      <c r="MH376" s="34"/>
      <c r="MI376" s="34"/>
      <c r="MJ376" s="34"/>
      <c r="MK376" s="34"/>
      <c r="ML376" s="34"/>
      <c r="MM376" s="34"/>
      <c r="MN376" s="34"/>
      <c r="MO376" s="34"/>
      <c r="MP376" s="34"/>
      <c r="MQ376" s="34"/>
      <c r="MR376" s="34"/>
      <c r="MS376" s="34"/>
      <c r="MT376" s="34"/>
      <c r="MU376" s="34"/>
      <c r="MV376" s="34"/>
      <c r="MW376" s="34"/>
      <c r="MX376" s="34"/>
      <c r="MY376" s="34"/>
      <c r="MZ376" s="34"/>
      <c r="NA376" s="34"/>
      <c r="NB376" s="34"/>
      <c r="NC376" s="34"/>
      <c r="ND376" s="34"/>
      <c r="NE376" s="34"/>
      <c r="NF376" s="34"/>
      <c r="NG376" s="34"/>
      <c r="NH376" s="34"/>
      <c r="NI376" s="34"/>
      <c r="NJ376" s="34"/>
      <c r="NK376" s="34"/>
      <c r="NL376" s="34"/>
      <c r="NM376" s="34"/>
      <c r="NN376" s="34"/>
      <c r="NO376" s="34"/>
      <c r="NP376" s="34"/>
      <c r="NQ376" s="34"/>
      <c r="NR376" s="34"/>
      <c r="NS376" s="34"/>
      <c r="NT376" s="34"/>
      <c r="NU376" s="34"/>
      <c r="NV376" s="34"/>
      <c r="NW376" s="34"/>
      <c r="NX376" s="34"/>
      <c r="NY376" s="34"/>
      <c r="NZ376" s="34"/>
      <c r="OA376" s="34"/>
      <c r="OB376" s="34"/>
      <c r="OC376" s="34"/>
      <c r="OD376" s="34"/>
      <c r="OE376" s="34"/>
      <c r="OF376" s="34"/>
      <c r="OG376" s="34"/>
      <c r="OH376" s="34"/>
      <c r="OI376" s="34"/>
      <c r="OJ376" s="34"/>
      <c r="OK376" s="34"/>
      <c r="OL376" s="34"/>
      <c r="OM376" s="34"/>
      <c r="ON376" s="34"/>
      <c r="OO376" s="34"/>
      <c r="OP376" s="34"/>
      <c r="OQ376" s="34"/>
      <c r="OR376" s="34"/>
      <c r="OS376" s="34"/>
      <c r="OT376" s="34"/>
      <c r="OU376" s="34"/>
      <c r="OV376" s="34"/>
      <c r="OW376" s="34"/>
      <c r="OX376" s="34"/>
      <c r="OY376" s="34"/>
      <c r="OZ376" s="34"/>
      <c r="PA376" s="34"/>
      <c r="PB376" s="34"/>
      <c r="PC376" s="34"/>
      <c r="PD376" s="34"/>
      <c r="PE376" s="34"/>
      <c r="PF376" s="34"/>
      <c r="PG376" s="34"/>
      <c r="PH376" s="34"/>
      <c r="PI376" s="34"/>
      <c r="PJ376" s="34"/>
      <c r="PK376" s="34"/>
      <c r="PL376" s="34"/>
      <c r="PM376" s="34"/>
      <c r="PN376" s="34"/>
      <c r="PO376" s="34"/>
      <c r="PP376" s="34"/>
      <c r="PQ376" s="34"/>
      <c r="PR376" s="34"/>
      <c r="PS376" s="34"/>
      <c r="PT376" s="34"/>
      <c r="PU376" s="34"/>
      <c r="PV376" s="34"/>
      <c r="PW376" s="34"/>
      <c r="PX376" s="34"/>
      <c r="PY376" s="34"/>
      <c r="PZ376" s="34"/>
      <c r="QA376" s="34"/>
      <c r="QB376" s="34"/>
      <c r="QC376" s="34"/>
      <c r="QD376" s="34"/>
      <c r="QE376" s="34"/>
      <c r="QF376" s="34"/>
      <c r="QG376" s="34"/>
      <c r="QH376" s="34"/>
      <c r="QI376" s="34"/>
      <c r="QJ376" s="34"/>
      <c r="QK376" s="34"/>
      <c r="QL376" s="34"/>
      <c r="QM376" s="34"/>
      <c r="QN376" s="34"/>
      <c r="QO376" s="34"/>
      <c r="QP376" s="34"/>
      <c r="QQ376" s="34"/>
      <c r="QR376" s="34"/>
      <c r="QS376" s="34"/>
      <c r="QT376" s="34"/>
      <c r="QU376" s="34"/>
      <c r="QV376" s="34"/>
      <c r="QW376" s="34"/>
      <c r="QX376" s="34"/>
      <c r="QY376" s="34"/>
      <c r="QZ376" s="34"/>
      <c r="RA376" s="34"/>
      <c r="RB376" s="34"/>
      <c r="RC376" s="34"/>
      <c r="RD376" s="34"/>
      <c r="RE376" s="34"/>
      <c r="RF376" s="34"/>
      <c r="RG376" s="34"/>
      <c r="RH376" s="34"/>
      <c r="RI376" s="34"/>
      <c r="RJ376" s="34"/>
      <c r="RK376" s="34"/>
      <c r="RL376" s="34"/>
      <c r="RM376" s="34"/>
      <c r="RN376" s="34"/>
      <c r="RO376" s="34"/>
      <c r="RP376" s="34"/>
      <c r="RQ376" s="34"/>
      <c r="RR376" s="34"/>
      <c r="RS376" s="34"/>
      <c r="RT376" s="34"/>
      <c r="RU376" s="34"/>
      <c r="RV376" s="34"/>
      <c r="RW376" s="34"/>
      <c r="RX376" s="34"/>
      <c r="RY376" s="34"/>
      <c r="RZ376" s="34"/>
      <c r="SA376" s="34"/>
      <c r="SB376" s="34"/>
      <c r="SC376" s="34"/>
      <c r="SD376" s="34"/>
      <c r="SE376" s="34"/>
      <c r="SF376" s="34"/>
      <c r="SG376" s="34"/>
      <c r="SH376" s="34"/>
      <c r="SI376" s="34"/>
      <c r="SJ376" s="34"/>
      <c r="SK376" s="34"/>
      <c r="SL376" s="34"/>
      <c r="SM376" s="34"/>
      <c r="SN376" s="34"/>
      <c r="SO376" s="34"/>
      <c r="SP376" s="34"/>
      <c r="SQ376" s="34"/>
      <c r="SR376" s="34"/>
      <c r="SS376" s="34"/>
      <c r="ST376" s="34"/>
      <c r="SU376" s="34"/>
      <c r="SV376" s="34"/>
      <c r="SW376" s="34"/>
      <c r="SX376" s="34"/>
      <c r="SY376" s="34"/>
      <c r="SZ376" s="34"/>
      <c r="TA376" s="34"/>
      <c r="TB376" s="34"/>
      <c r="TC376" s="34"/>
      <c r="TD376" s="34"/>
      <c r="TE376" s="34"/>
      <c r="TF376" s="34"/>
      <c r="TG376" s="34"/>
      <c r="TH376" s="34"/>
      <c r="TI376" s="34"/>
      <c r="TJ376" s="34"/>
      <c r="TK376" s="34"/>
      <c r="TL376" s="34"/>
      <c r="TM376" s="34"/>
      <c r="TN376" s="34"/>
      <c r="TO376" s="34"/>
      <c r="TP376" s="34"/>
      <c r="TQ376" s="34"/>
      <c r="TR376" s="34"/>
      <c r="TS376" s="34"/>
      <c r="TT376" s="34"/>
      <c r="TU376" s="34"/>
      <c r="TV376" s="34"/>
      <c r="TW376" s="34"/>
      <c r="TX376" s="34"/>
      <c r="TY376" s="34"/>
      <c r="TZ376" s="34"/>
      <c r="UA376" s="34"/>
      <c r="UB376" s="34"/>
      <c r="UC376" s="34"/>
      <c r="UD376" s="34"/>
      <c r="UE376" s="34"/>
      <c r="UF376" s="34"/>
      <c r="UG376" s="34"/>
      <c r="UH376" s="34"/>
      <c r="UI376" s="34"/>
      <c r="UJ376" s="34"/>
      <c r="UK376" s="34"/>
      <c r="UL376" s="34"/>
      <c r="UM376" s="34"/>
      <c r="UN376" s="34"/>
      <c r="UO376" s="34"/>
      <c r="UP376" s="34"/>
      <c r="UQ376" s="34"/>
      <c r="UR376" s="34"/>
      <c r="US376" s="34"/>
      <c r="UT376" s="34"/>
      <c r="UU376" s="34"/>
      <c r="UV376" s="34"/>
      <c r="UW376" s="34"/>
      <c r="UX376" s="34"/>
      <c r="UY376" s="34"/>
      <c r="UZ376" s="34"/>
      <c r="VA376" s="34"/>
      <c r="VB376" s="34"/>
      <c r="VC376" s="34"/>
      <c r="VD376" s="34"/>
      <c r="VE376" s="34"/>
      <c r="VF376" s="34"/>
      <c r="VG376" s="34"/>
      <c r="VH376" s="34"/>
      <c r="VI376" s="34"/>
      <c r="VJ376" s="34"/>
      <c r="VK376" s="34"/>
      <c r="VL376" s="34"/>
      <c r="VM376" s="34"/>
      <c r="VN376" s="34"/>
      <c r="VO376" s="34"/>
      <c r="VP376" s="34"/>
      <c r="VQ376" s="34"/>
      <c r="VR376" s="34"/>
      <c r="VS376" s="34"/>
      <c r="VT376" s="34"/>
      <c r="VU376" s="34"/>
      <c r="VV376" s="34"/>
      <c r="VW376" s="34"/>
      <c r="VX376" s="34"/>
      <c r="VY376" s="34"/>
      <c r="VZ376" s="34"/>
      <c r="WA376" s="34"/>
      <c r="WB376" s="34"/>
      <c r="WC376" s="34"/>
      <c r="WD376" s="34"/>
      <c r="WE376" s="34"/>
      <c r="WF376" s="34"/>
      <c r="WG376" s="34"/>
      <c r="WH376" s="34"/>
      <c r="WI376" s="34"/>
      <c r="WJ376" s="34"/>
      <c r="WK376" s="34"/>
      <c r="WL376" s="34"/>
      <c r="WM376" s="34"/>
      <c r="WN376" s="34"/>
      <c r="WO376" s="34"/>
      <c r="WP376" s="34"/>
      <c r="WQ376" s="34"/>
      <c r="WR376" s="34"/>
      <c r="WS376" s="34"/>
      <c r="WT376" s="34"/>
      <c r="WU376" s="34"/>
      <c r="WV376" s="34"/>
      <c r="WW376" s="34"/>
      <c r="WX376" s="34"/>
      <c r="WY376" s="34"/>
      <c r="WZ376" s="34"/>
      <c r="XA376" s="34"/>
      <c r="XB376" s="34"/>
      <c r="XC376" s="34"/>
      <c r="XD376" s="34"/>
      <c r="XE376" s="34"/>
      <c r="XF376" s="34"/>
      <c r="XG376" s="34"/>
      <c r="XH376" s="34"/>
      <c r="XI376" s="34"/>
      <c r="XJ376" s="34"/>
      <c r="XK376" s="34"/>
      <c r="XL376" s="34"/>
      <c r="XM376" s="34"/>
      <c r="XN376" s="34"/>
      <c r="XO376" s="34"/>
      <c r="XP376" s="34"/>
      <c r="XQ376" s="34"/>
      <c r="XR376" s="34"/>
      <c r="XS376" s="34"/>
      <c r="XT376" s="34"/>
      <c r="XU376" s="34"/>
      <c r="XV376" s="34"/>
      <c r="XW376" s="34"/>
      <c r="XX376" s="34"/>
      <c r="XY376" s="34"/>
      <c r="XZ376" s="34"/>
      <c r="YA376" s="34"/>
      <c r="YB376" s="34"/>
      <c r="YC376" s="34"/>
      <c r="YD376" s="34"/>
      <c r="YE376" s="34"/>
      <c r="YF376" s="34"/>
      <c r="YG376" s="34"/>
      <c r="YH376" s="34"/>
      <c r="YI376" s="34"/>
      <c r="YJ376" s="34"/>
      <c r="YK376" s="34"/>
      <c r="YL376" s="34"/>
      <c r="YM376" s="34"/>
      <c r="YN376" s="34"/>
      <c r="YO376" s="34"/>
      <c r="YP376" s="34"/>
      <c r="YQ376" s="34"/>
      <c r="YR376" s="34"/>
      <c r="YS376" s="34"/>
      <c r="YT376" s="34"/>
      <c r="YU376" s="34"/>
      <c r="YV376" s="34"/>
      <c r="YW376" s="34"/>
      <c r="YX376" s="34"/>
      <c r="YY376" s="34"/>
      <c r="YZ376" s="34"/>
      <c r="ZA376" s="34"/>
      <c r="ZB376" s="34"/>
      <c r="ZC376" s="34"/>
      <c r="ZD376" s="34"/>
      <c r="ZE376" s="34"/>
      <c r="ZF376" s="34"/>
      <c r="ZG376" s="34"/>
      <c r="ZH376" s="34"/>
      <c r="ZI376" s="34"/>
      <c r="ZJ376" s="34"/>
      <c r="ZK376" s="34"/>
      <c r="ZL376" s="34"/>
      <c r="ZM376" s="34"/>
      <c r="ZN376" s="34"/>
      <c r="ZO376" s="34"/>
      <c r="ZP376" s="34"/>
      <c r="ZQ376" s="34"/>
      <c r="ZR376" s="34"/>
      <c r="ZS376" s="34"/>
      <c r="ZT376" s="34"/>
      <c r="ZU376" s="34"/>
      <c r="ZV376" s="34"/>
      <c r="ZW376" s="34"/>
      <c r="ZX376" s="34"/>
      <c r="ZY376" s="34"/>
      <c r="ZZ376" s="34"/>
      <c r="AAA376" s="34"/>
      <c r="AAB376" s="34"/>
      <c r="AAC376" s="34"/>
      <c r="AAD376" s="34"/>
      <c r="AAE376" s="34"/>
      <c r="AAF376" s="34"/>
      <c r="AAG376" s="34"/>
      <c r="AAH376" s="34"/>
      <c r="AAI376" s="34"/>
      <c r="AAJ376" s="34"/>
      <c r="AAK376" s="34"/>
      <c r="AAL376" s="34"/>
      <c r="AAM376" s="34"/>
      <c r="AAN376" s="34"/>
      <c r="AAO376" s="34"/>
      <c r="AAP376" s="34"/>
      <c r="AAQ376" s="34"/>
      <c r="AAR376" s="34"/>
      <c r="AAS376" s="34"/>
      <c r="AAT376" s="34"/>
      <c r="AAU376" s="34"/>
      <c r="AAV376" s="34"/>
      <c r="AAW376" s="34"/>
      <c r="AAX376" s="34"/>
      <c r="AAY376" s="34"/>
      <c r="AAZ376" s="34"/>
      <c r="ABA376" s="34"/>
      <c r="ABB376" s="34"/>
      <c r="ABC376" s="34"/>
      <c r="ABD376" s="34"/>
      <c r="ABE376" s="34"/>
      <c r="ABF376" s="34"/>
      <c r="ABG376" s="34"/>
      <c r="ABH376" s="34"/>
      <c r="ABI376" s="34"/>
      <c r="ABJ376" s="34"/>
      <c r="ABK376" s="34"/>
      <c r="ABL376" s="34"/>
      <c r="ABM376" s="34"/>
      <c r="ABN376" s="34"/>
      <c r="ABO376" s="34"/>
      <c r="ABP376" s="34"/>
      <c r="ABQ376" s="34"/>
      <c r="ABR376" s="34"/>
      <c r="ABS376" s="34"/>
      <c r="ABT376" s="34"/>
      <c r="ABU376" s="34"/>
      <c r="ABV376" s="34"/>
      <c r="ABW376" s="34"/>
      <c r="ABX376" s="34"/>
      <c r="ABY376" s="34"/>
      <c r="ABZ376" s="34"/>
      <c r="ACA376" s="34"/>
      <c r="ACB376" s="34"/>
      <c r="ACC376" s="34"/>
      <c r="ACD376" s="34"/>
      <c r="ACE376" s="34"/>
      <c r="ACF376" s="34"/>
      <c r="ACG376" s="34"/>
      <c r="ACH376" s="34"/>
      <c r="ACI376" s="34"/>
      <c r="ACJ376" s="34"/>
      <c r="ACK376" s="34"/>
      <c r="ACL376" s="34"/>
      <c r="ACM376" s="34"/>
      <c r="ACN376" s="34"/>
      <c r="ACO376" s="34"/>
      <c r="ACP376" s="34"/>
      <c r="ACQ376" s="34"/>
      <c r="ACR376" s="34"/>
      <c r="ACS376" s="34"/>
      <c r="ACT376" s="34"/>
      <c r="ACU376" s="34"/>
      <c r="ACV376" s="34"/>
      <c r="ACW376" s="34"/>
      <c r="ACX376" s="34"/>
      <c r="ACY376" s="34"/>
      <c r="ACZ376" s="34"/>
      <c r="ADA376" s="34"/>
      <c r="ADB376" s="34"/>
      <c r="ADC376" s="34"/>
      <c r="ADD376" s="34"/>
      <c r="ADE376" s="34"/>
      <c r="ADF376" s="34"/>
      <c r="ADG376" s="34"/>
      <c r="ADH376" s="34"/>
      <c r="ADI376" s="34"/>
      <c r="ADJ376" s="34"/>
      <c r="ADK376" s="34"/>
      <c r="ADL376" s="34"/>
      <c r="ADM376" s="34"/>
      <c r="ADN376" s="34"/>
      <c r="ADO376" s="34"/>
      <c r="ADP376" s="34"/>
      <c r="ADQ376" s="34"/>
      <c r="ADR376" s="34"/>
      <c r="ADS376" s="34"/>
      <c r="ADT376" s="34"/>
      <c r="ADU376" s="34"/>
      <c r="ADV376" s="34"/>
      <c r="ADW376" s="34"/>
      <c r="ADX376" s="34"/>
      <c r="ADY376" s="34"/>
      <c r="ADZ376" s="34"/>
      <c r="AEA376" s="34"/>
      <c r="AEB376" s="34"/>
      <c r="AEC376" s="34"/>
      <c r="AED376" s="34"/>
      <c r="AEE376" s="34"/>
      <c r="AEF376" s="34"/>
      <c r="AEG376" s="34"/>
      <c r="AEH376" s="34"/>
      <c r="AEI376" s="34"/>
      <c r="AEJ376" s="34"/>
      <c r="AEK376" s="34"/>
      <c r="AEL376" s="34"/>
      <c r="AEM376" s="34"/>
      <c r="AEN376" s="34"/>
      <c r="AEO376" s="34"/>
      <c r="AEP376" s="34"/>
      <c r="AEQ376" s="34"/>
      <c r="AER376" s="34"/>
      <c r="AES376" s="34"/>
      <c r="AET376" s="34"/>
      <c r="AEU376" s="34"/>
      <c r="AEV376" s="34"/>
      <c r="AEW376" s="34"/>
      <c r="AEX376" s="34"/>
      <c r="AEY376" s="34"/>
      <c r="AEZ376" s="34"/>
      <c r="AFA376" s="34"/>
      <c r="AFB376" s="34"/>
      <c r="AFC376" s="34"/>
      <c r="AFD376" s="34"/>
      <c r="AFE376" s="34"/>
      <c r="AFF376" s="34"/>
      <c r="AFG376" s="34"/>
      <c r="AFH376" s="34"/>
      <c r="AFI376" s="34"/>
      <c r="AFJ376" s="34"/>
      <c r="AFK376" s="34"/>
      <c r="AFL376" s="34"/>
      <c r="AFM376" s="34"/>
      <c r="AFN376" s="34"/>
      <c r="AFO376" s="34"/>
      <c r="AFP376" s="34"/>
      <c r="AFQ376" s="34"/>
      <c r="AFR376" s="34"/>
      <c r="AFS376" s="34"/>
      <c r="AFT376" s="34"/>
      <c r="AFU376" s="34"/>
      <c r="AFV376" s="34"/>
      <c r="AFW376" s="34"/>
      <c r="AFX376" s="34"/>
      <c r="AFY376" s="34"/>
      <c r="AFZ376" s="34"/>
      <c r="AGA376" s="34"/>
      <c r="AGB376" s="34"/>
      <c r="AGC376" s="34"/>
      <c r="AGD376" s="34"/>
      <c r="AGE376" s="34"/>
      <c r="AGF376" s="34"/>
      <c r="AGG376" s="34"/>
      <c r="AGH376" s="34"/>
      <c r="AGI376" s="34"/>
      <c r="AGJ376" s="34"/>
      <c r="AGK376" s="34"/>
      <c r="AGL376" s="34"/>
      <c r="AGM376" s="34"/>
      <c r="AGN376" s="34"/>
      <c r="AGO376" s="34"/>
      <c r="AGP376" s="34"/>
      <c r="AGQ376" s="34"/>
      <c r="AGR376" s="34"/>
      <c r="AGS376" s="34"/>
      <c r="AGT376" s="34"/>
      <c r="AGU376" s="34"/>
      <c r="AGV376" s="34"/>
      <c r="AGW376" s="34"/>
      <c r="AGX376" s="34"/>
      <c r="AGY376" s="34"/>
      <c r="AGZ376" s="34"/>
      <c r="AHA376" s="34"/>
      <c r="AHB376" s="34"/>
      <c r="AHC376" s="34"/>
      <c r="AHD376" s="34"/>
      <c r="AHE376" s="34"/>
      <c r="AHF376" s="34"/>
      <c r="AHG376" s="34"/>
      <c r="AHH376" s="34"/>
      <c r="AHI376" s="34"/>
      <c r="AHJ376" s="34"/>
      <c r="AHK376" s="34"/>
      <c r="AHL376" s="34"/>
      <c r="AHM376" s="34"/>
      <c r="AHN376" s="34"/>
      <c r="AHO376" s="34"/>
      <c r="AHP376" s="34"/>
      <c r="AHQ376" s="34"/>
      <c r="AHR376" s="34"/>
      <c r="AHS376" s="34"/>
      <c r="AHT376" s="34"/>
      <c r="AHU376" s="34"/>
      <c r="AHV376" s="34"/>
      <c r="AHW376" s="34"/>
      <c r="AHX376" s="34"/>
      <c r="AHY376" s="34"/>
      <c r="AHZ376" s="34"/>
      <c r="AIA376" s="34"/>
      <c r="AIB376" s="34"/>
      <c r="AIC376" s="34"/>
      <c r="AID376" s="34"/>
      <c r="AIE376" s="34"/>
      <c r="AIF376" s="34"/>
      <c r="AIG376" s="34"/>
      <c r="AIH376" s="34"/>
      <c r="AII376" s="34"/>
      <c r="AIJ376" s="34"/>
      <c r="AIK376" s="34"/>
      <c r="AIL376" s="34"/>
      <c r="AIM376" s="34"/>
      <c r="AIN376" s="34"/>
      <c r="AIO376" s="34"/>
      <c r="AIP376" s="34"/>
      <c r="AIQ376" s="34"/>
      <c r="AIR376" s="34"/>
      <c r="AIS376" s="34"/>
      <c r="AIT376" s="34"/>
      <c r="AIU376" s="34"/>
      <c r="AIV376" s="34"/>
      <c r="AIW376" s="34"/>
      <c r="AIX376" s="34"/>
      <c r="AIY376" s="34"/>
      <c r="AIZ376" s="34"/>
      <c r="AJA376" s="34"/>
      <c r="AJB376" s="34"/>
      <c r="AJC376" s="34"/>
      <c r="AJD376" s="34"/>
      <c r="AJE376" s="34"/>
      <c r="AJF376" s="34"/>
      <c r="AJG376" s="34"/>
      <c r="AJH376" s="34"/>
      <c r="AJI376" s="34"/>
      <c r="AJJ376" s="34"/>
      <c r="AJK376" s="34"/>
      <c r="AJL376" s="34"/>
      <c r="AJM376" s="34"/>
      <c r="AJN376" s="34"/>
      <c r="AJO376" s="34"/>
      <c r="AJP376" s="34"/>
      <c r="AJQ376" s="34"/>
      <c r="AJR376" s="34"/>
      <c r="AJS376" s="34"/>
      <c r="AJT376" s="34"/>
      <c r="AJU376" s="34"/>
      <c r="AJV376" s="34"/>
      <c r="AJW376" s="34"/>
      <c r="AJX376" s="34"/>
      <c r="AJY376" s="34"/>
      <c r="AJZ376" s="34"/>
      <c r="AKA376" s="34"/>
      <c r="AKB376" s="34"/>
      <c r="AKC376" s="34"/>
      <c r="AKD376" s="34"/>
      <c r="AKE376" s="34"/>
      <c r="AKF376" s="34"/>
      <c r="AKG376" s="34"/>
      <c r="AKH376" s="34"/>
      <c r="AKI376" s="34"/>
      <c r="AKJ376" s="34"/>
      <c r="AKK376" s="34"/>
      <c r="AKL376" s="34"/>
      <c r="AKM376" s="34"/>
      <c r="AKN376" s="34"/>
      <c r="AKO376" s="34"/>
      <c r="AKP376" s="34"/>
      <c r="AKQ376" s="34"/>
      <c r="AKR376" s="34"/>
      <c r="AKS376" s="34"/>
      <c r="AKT376" s="34"/>
      <c r="AKU376" s="34"/>
      <c r="AKV376" s="34"/>
      <c r="AKW376" s="34"/>
      <c r="AKX376" s="34"/>
      <c r="AKY376" s="34"/>
      <c r="AKZ376" s="34"/>
      <c r="ALA376" s="34"/>
      <c r="ALB376" s="34"/>
      <c r="ALC376" s="34"/>
      <c r="ALD376" s="34"/>
      <c r="ALE376" s="34"/>
      <c r="ALF376" s="34"/>
      <c r="ALG376" s="34"/>
      <c r="ALH376" s="34"/>
      <c r="ALI376" s="34"/>
      <c r="ALJ376" s="34"/>
      <c r="ALK376" s="34"/>
      <c r="ALL376" s="34"/>
      <c r="ALM376" s="34"/>
      <c r="ALN376" s="34"/>
      <c r="ALO376" s="34"/>
      <c r="ALP376" s="34"/>
      <c r="ALQ376" s="34"/>
      <c r="ALR376" s="34"/>
      <c r="ALS376" s="34"/>
      <c r="ALT376" s="34"/>
      <c r="ALU376" s="34"/>
      <c r="ALV376" s="34"/>
      <c r="ALW376" s="34"/>
      <c r="ALX376" s="34"/>
      <c r="ALY376" s="34"/>
      <c r="ALZ376" s="34"/>
      <c r="AMA376" s="34"/>
      <c r="AMB376" s="34"/>
      <c r="AMC376" s="34"/>
      <c r="AMD376" s="34"/>
      <c r="AME376" s="34"/>
      <c r="AMF376" s="34"/>
      <c r="AMG376" s="34"/>
      <c r="AMH376" s="34"/>
      <c r="AMI376" s="34"/>
      <c r="AMJ376" s="34"/>
      <c r="AMK376" s="34"/>
    </row>
    <row r="377" spans="1:1025" ht="15.75" x14ac:dyDescent="0.25">
      <c r="A377" s="34"/>
      <c r="B377" s="59" t="s">
        <v>11</v>
      </c>
      <c r="C377" s="30"/>
      <c r="D377" s="32">
        <f>C274+C282+C291+C299+D373</f>
        <v>156592.47208540002</v>
      </c>
      <c r="E377" s="21"/>
      <c r="F377" s="34"/>
      <c r="G377" s="116" t="s">
        <v>3</v>
      </c>
      <c r="H377" s="70">
        <f>K264</f>
        <v>25752.12</v>
      </c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4"/>
      <c r="BM377" s="34"/>
      <c r="BN377" s="34"/>
      <c r="BO377" s="34"/>
      <c r="BP377" s="34"/>
      <c r="BQ377" s="34"/>
      <c r="BR377" s="34"/>
      <c r="BS377" s="34"/>
      <c r="BT377" s="34"/>
      <c r="BU377" s="34"/>
      <c r="BV377" s="34"/>
      <c r="BW377" s="34"/>
      <c r="BX377" s="34"/>
      <c r="BY377" s="34"/>
      <c r="BZ377" s="34"/>
      <c r="CA377" s="34"/>
      <c r="CB377" s="34"/>
      <c r="CC377" s="34"/>
      <c r="CD377" s="34"/>
      <c r="CE377" s="34"/>
      <c r="CF377" s="34"/>
      <c r="CG377" s="34"/>
      <c r="CH377" s="34"/>
      <c r="CI377" s="34"/>
      <c r="CJ377" s="34"/>
      <c r="CK377" s="34"/>
      <c r="CL377" s="34"/>
      <c r="CM377" s="34"/>
      <c r="CN377" s="34"/>
      <c r="CO377" s="34"/>
      <c r="CP377" s="34"/>
      <c r="CQ377" s="34"/>
      <c r="CR377" s="34"/>
      <c r="CS377" s="34"/>
      <c r="CT377" s="34"/>
      <c r="CU377" s="34"/>
      <c r="CV377" s="34"/>
      <c r="CW377" s="34"/>
      <c r="CX377" s="34"/>
      <c r="CY377" s="34"/>
      <c r="CZ377" s="34"/>
      <c r="DA377" s="34"/>
      <c r="DB377" s="34"/>
      <c r="DC377" s="34"/>
      <c r="DD377" s="34"/>
      <c r="DE377" s="34"/>
      <c r="DF377" s="34"/>
      <c r="DG377" s="34"/>
      <c r="DH377" s="34"/>
      <c r="DI377" s="34"/>
      <c r="DJ377" s="34"/>
      <c r="DK377" s="34"/>
      <c r="DL377" s="34"/>
      <c r="DM377" s="34"/>
      <c r="DN377" s="34"/>
      <c r="DO377" s="34"/>
      <c r="DP377" s="34"/>
      <c r="DQ377" s="34"/>
      <c r="DR377" s="34"/>
      <c r="DS377" s="34"/>
      <c r="DT377" s="34"/>
      <c r="DU377" s="34"/>
      <c r="DV377" s="34"/>
      <c r="DW377" s="34"/>
      <c r="DX377" s="34"/>
      <c r="DY377" s="34"/>
      <c r="DZ377" s="34"/>
      <c r="EA377" s="34"/>
      <c r="EB377" s="34"/>
      <c r="EC377" s="34"/>
      <c r="ED377" s="34"/>
      <c r="EE377" s="34"/>
      <c r="EF377" s="34"/>
      <c r="EG377" s="34"/>
      <c r="EH377" s="34"/>
      <c r="EI377" s="34"/>
      <c r="EJ377" s="34"/>
      <c r="EK377" s="34"/>
      <c r="EL377" s="34"/>
      <c r="EM377" s="34"/>
      <c r="EN377" s="34"/>
      <c r="EO377" s="34"/>
      <c r="EP377" s="34"/>
      <c r="EQ377" s="34"/>
      <c r="ER377" s="34"/>
      <c r="ES377" s="34"/>
      <c r="ET377" s="34"/>
      <c r="EU377" s="34"/>
      <c r="EV377" s="34"/>
      <c r="EW377" s="34"/>
      <c r="EX377" s="34"/>
      <c r="EY377" s="34"/>
      <c r="EZ377" s="34"/>
      <c r="FA377" s="34"/>
      <c r="FB377" s="34"/>
      <c r="FC377" s="34"/>
      <c r="FD377" s="34"/>
      <c r="FE377" s="34"/>
      <c r="FF377" s="34"/>
      <c r="FG377" s="34"/>
      <c r="FH377" s="34"/>
      <c r="FI377" s="34"/>
      <c r="FJ377" s="34"/>
      <c r="FK377" s="34"/>
      <c r="FL377" s="34"/>
      <c r="FM377" s="34"/>
      <c r="FN377" s="34"/>
      <c r="FO377" s="34"/>
      <c r="FP377" s="34"/>
      <c r="FQ377" s="34"/>
      <c r="FR377" s="34"/>
      <c r="FS377" s="34"/>
      <c r="FT377" s="34"/>
      <c r="FU377" s="34"/>
      <c r="FV377" s="34"/>
      <c r="FW377" s="34"/>
      <c r="FX377" s="34"/>
      <c r="FY377" s="34"/>
      <c r="FZ377" s="34"/>
      <c r="GA377" s="34"/>
      <c r="GB377" s="34"/>
      <c r="GC377" s="34"/>
      <c r="GD377" s="34"/>
      <c r="GE377" s="34"/>
      <c r="GF377" s="34"/>
      <c r="GG377" s="34"/>
      <c r="GH377" s="34"/>
      <c r="GI377" s="34"/>
      <c r="GJ377" s="34"/>
      <c r="GK377" s="34"/>
      <c r="GL377" s="34"/>
      <c r="GM377" s="34"/>
      <c r="GN377" s="34"/>
      <c r="GO377" s="34"/>
      <c r="GP377" s="34"/>
      <c r="GQ377" s="34"/>
      <c r="GR377" s="34"/>
      <c r="GS377" s="34"/>
      <c r="GT377" s="34"/>
      <c r="GU377" s="34"/>
      <c r="GV377" s="34"/>
      <c r="GW377" s="34"/>
      <c r="GX377" s="34"/>
      <c r="GY377" s="34"/>
      <c r="GZ377" s="34"/>
      <c r="HA377" s="34"/>
      <c r="HB377" s="34"/>
      <c r="HC377" s="34"/>
      <c r="HD377" s="34"/>
      <c r="HE377" s="34"/>
      <c r="HF377" s="34"/>
      <c r="HG377" s="34"/>
      <c r="HH377" s="34"/>
      <c r="HI377" s="34"/>
      <c r="HJ377" s="34"/>
      <c r="HK377" s="34"/>
      <c r="HL377" s="34"/>
      <c r="HM377" s="34"/>
      <c r="HN377" s="34"/>
      <c r="HO377" s="34"/>
      <c r="HP377" s="34"/>
      <c r="HQ377" s="34"/>
      <c r="HR377" s="34"/>
      <c r="HS377" s="34"/>
      <c r="HT377" s="34"/>
      <c r="HU377" s="34"/>
      <c r="HV377" s="34"/>
      <c r="HW377" s="34"/>
      <c r="HX377" s="34"/>
      <c r="HY377" s="34"/>
      <c r="HZ377" s="34"/>
      <c r="IA377" s="34"/>
      <c r="IB377" s="34"/>
      <c r="IC377" s="34"/>
      <c r="ID377" s="34"/>
      <c r="IE377" s="34"/>
      <c r="IF377" s="34"/>
      <c r="IG377" s="34"/>
      <c r="IH377" s="34"/>
      <c r="II377" s="34"/>
      <c r="IJ377" s="34"/>
      <c r="IK377" s="34"/>
      <c r="IL377" s="34"/>
      <c r="IM377" s="34"/>
      <c r="IN377" s="34"/>
      <c r="IO377" s="34"/>
      <c r="IP377" s="34"/>
      <c r="IQ377" s="34"/>
      <c r="IR377" s="34"/>
      <c r="IS377" s="34"/>
      <c r="IT377" s="34"/>
      <c r="IU377" s="34"/>
      <c r="IV377" s="34"/>
      <c r="IW377" s="34"/>
      <c r="IX377" s="34"/>
      <c r="IY377" s="34"/>
      <c r="IZ377" s="34"/>
      <c r="JA377" s="34"/>
      <c r="JB377" s="34"/>
      <c r="JC377" s="34"/>
      <c r="JD377" s="34"/>
      <c r="JE377" s="34"/>
      <c r="JF377" s="34"/>
      <c r="JG377" s="34"/>
      <c r="JH377" s="34"/>
      <c r="JI377" s="34"/>
      <c r="JJ377" s="34"/>
      <c r="JK377" s="34"/>
      <c r="JL377" s="34"/>
      <c r="JM377" s="34"/>
      <c r="JN377" s="34"/>
      <c r="JO377" s="34"/>
      <c r="JP377" s="34"/>
      <c r="JQ377" s="34"/>
      <c r="JR377" s="34"/>
      <c r="JS377" s="34"/>
      <c r="JT377" s="34"/>
      <c r="JU377" s="34"/>
      <c r="JV377" s="34"/>
      <c r="JW377" s="34"/>
      <c r="JX377" s="34"/>
      <c r="JY377" s="34"/>
      <c r="JZ377" s="34"/>
      <c r="KA377" s="34"/>
      <c r="KB377" s="34"/>
      <c r="KC377" s="34"/>
      <c r="KD377" s="34"/>
      <c r="KE377" s="34"/>
      <c r="KF377" s="34"/>
      <c r="KG377" s="34"/>
      <c r="KH377" s="34"/>
      <c r="KI377" s="34"/>
      <c r="KJ377" s="34"/>
      <c r="KK377" s="34"/>
      <c r="KL377" s="34"/>
      <c r="KM377" s="34"/>
      <c r="KN377" s="34"/>
      <c r="KO377" s="34"/>
      <c r="KP377" s="34"/>
      <c r="KQ377" s="34"/>
      <c r="KR377" s="34"/>
      <c r="KS377" s="34"/>
      <c r="KT377" s="34"/>
      <c r="KU377" s="34"/>
      <c r="KV377" s="34"/>
      <c r="KW377" s="34"/>
      <c r="KX377" s="34"/>
      <c r="KY377" s="34"/>
      <c r="KZ377" s="34"/>
      <c r="LA377" s="34"/>
      <c r="LB377" s="34"/>
      <c r="LC377" s="34"/>
      <c r="LD377" s="34"/>
      <c r="LE377" s="34"/>
      <c r="LF377" s="34"/>
      <c r="LG377" s="34"/>
      <c r="LH377" s="34"/>
      <c r="LI377" s="34"/>
      <c r="LJ377" s="34"/>
      <c r="LK377" s="34"/>
      <c r="LL377" s="34"/>
      <c r="LM377" s="34"/>
      <c r="LN377" s="34"/>
      <c r="LO377" s="34"/>
      <c r="LP377" s="34"/>
      <c r="LQ377" s="34"/>
      <c r="LR377" s="34"/>
      <c r="LS377" s="34"/>
      <c r="LT377" s="34"/>
      <c r="LU377" s="34"/>
      <c r="LV377" s="34"/>
      <c r="LW377" s="34"/>
      <c r="LX377" s="34"/>
      <c r="LY377" s="34"/>
      <c r="LZ377" s="34"/>
      <c r="MA377" s="34"/>
      <c r="MB377" s="34"/>
      <c r="MC377" s="34"/>
      <c r="MD377" s="34"/>
      <c r="ME377" s="34"/>
      <c r="MF377" s="34"/>
      <c r="MG377" s="34"/>
      <c r="MH377" s="34"/>
      <c r="MI377" s="34"/>
      <c r="MJ377" s="34"/>
      <c r="MK377" s="34"/>
      <c r="ML377" s="34"/>
      <c r="MM377" s="34"/>
      <c r="MN377" s="34"/>
      <c r="MO377" s="34"/>
      <c r="MP377" s="34"/>
      <c r="MQ377" s="34"/>
      <c r="MR377" s="34"/>
      <c r="MS377" s="34"/>
      <c r="MT377" s="34"/>
      <c r="MU377" s="34"/>
      <c r="MV377" s="34"/>
      <c r="MW377" s="34"/>
      <c r="MX377" s="34"/>
      <c r="MY377" s="34"/>
      <c r="MZ377" s="34"/>
      <c r="NA377" s="34"/>
      <c r="NB377" s="34"/>
      <c r="NC377" s="34"/>
      <c r="ND377" s="34"/>
      <c r="NE377" s="34"/>
      <c r="NF377" s="34"/>
      <c r="NG377" s="34"/>
      <c r="NH377" s="34"/>
      <c r="NI377" s="34"/>
      <c r="NJ377" s="34"/>
      <c r="NK377" s="34"/>
      <c r="NL377" s="34"/>
      <c r="NM377" s="34"/>
      <c r="NN377" s="34"/>
      <c r="NO377" s="34"/>
      <c r="NP377" s="34"/>
      <c r="NQ377" s="34"/>
      <c r="NR377" s="34"/>
      <c r="NS377" s="34"/>
      <c r="NT377" s="34"/>
      <c r="NU377" s="34"/>
      <c r="NV377" s="34"/>
      <c r="NW377" s="34"/>
      <c r="NX377" s="34"/>
      <c r="NY377" s="34"/>
      <c r="NZ377" s="34"/>
      <c r="OA377" s="34"/>
      <c r="OB377" s="34"/>
      <c r="OC377" s="34"/>
      <c r="OD377" s="34"/>
      <c r="OE377" s="34"/>
      <c r="OF377" s="34"/>
      <c r="OG377" s="34"/>
      <c r="OH377" s="34"/>
      <c r="OI377" s="34"/>
      <c r="OJ377" s="34"/>
      <c r="OK377" s="34"/>
      <c r="OL377" s="34"/>
      <c r="OM377" s="34"/>
      <c r="ON377" s="34"/>
      <c r="OO377" s="34"/>
      <c r="OP377" s="34"/>
      <c r="OQ377" s="34"/>
      <c r="OR377" s="34"/>
      <c r="OS377" s="34"/>
      <c r="OT377" s="34"/>
      <c r="OU377" s="34"/>
      <c r="OV377" s="34"/>
      <c r="OW377" s="34"/>
      <c r="OX377" s="34"/>
      <c r="OY377" s="34"/>
      <c r="OZ377" s="34"/>
      <c r="PA377" s="34"/>
      <c r="PB377" s="34"/>
      <c r="PC377" s="34"/>
      <c r="PD377" s="34"/>
      <c r="PE377" s="34"/>
      <c r="PF377" s="34"/>
      <c r="PG377" s="34"/>
      <c r="PH377" s="34"/>
      <c r="PI377" s="34"/>
      <c r="PJ377" s="34"/>
      <c r="PK377" s="34"/>
      <c r="PL377" s="34"/>
      <c r="PM377" s="34"/>
      <c r="PN377" s="34"/>
      <c r="PO377" s="34"/>
      <c r="PP377" s="34"/>
      <c r="PQ377" s="34"/>
      <c r="PR377" s="34"/>
      <c r="PS377" s="34"/>
      <c r="PT377" s="34"/>
      <c r="PU377" s="34"/>
      <c r="PV377" s="34"/>
      <c r="PW377" s="34"/>
      <c r="PX377" s="34"/>
      <c r="PY377" s="34"/>
      <c r="PZ377" s="34"/>
      <c r="QA377" s="34"/>
      <c r="QB377" s="34"/>
      <c r="QC377" s="34"/>
      <c r="QD377" s="34"/>
      <c r="QE377" s="34"/>
      <c r="QF377" s="34"/>
      <c r="QG377" s="34"/>
      <c r="QH377" s="34"/>
      <c r="QI377" s="34"/>
      <c r="QJ377" s="34"/>
      <c r="QK377" s="34"/>
      <c r="QL377" s="34"/>
      <c r="QM377" s="34"/>
      <c r="QN377" s="34"/>
      <c r="QO377" s="34"/>
      <c r="QP377" s="34"/>
      <c r="QQ377" s="34"/>
      <c r="QR377" s="34"/>
      <c r="QS377" s="34"/>
      <c r="QT377" s="34"/>
      <c r="QU377" s="34"/>
      <c r="QV377" s="34"/>
      <c r="QW377" s="34"/>
      <c r="QX377" s="34"/>
      <c r="QY377" s="34"/>
      <c r="QZ377" s="34"/>
      <c r="RA377" s="34"/>
      <c r="RB377" s="34"/>
      <c r="RC377" s="34"/>
      <c r="RD377" s="34"/>
      <c r="RE377" s="34"/>
      <c r="RF377" s="34"/>
      <c r="RG377" s="34"/>
      <c r="RH377" s="34"/>
      <c r="RI377" s="34"/>
      <c r="RJ377" s="34"/>
      <c r="RK377" s="34"/>
      <c r="RL377" s="34"/>
      <c r="RM377" s="34"/>
      <c r="RN377" s="34"/>
      <c r="RO377" s="34"/>
      <c r="RP377" s="34"/>
      <c r="RQ377" s="34"/>
      <c r="RR377" s="34"/>
      <c r="RS377" s="34"/>
      <c r="RT377" s="34"/>
      <c r="RU377" s="34"/>
      <c r="RV377" s="34"/>
      <c r="RW377" s="34"/>
      <c r="RX377" s="34"/>
      <c r="RY377" s="34"/>
      <c r="RZ377" s="34"/>
      <c r="SA377" s="34"/>
      <c r="SB377" s="34"/>
      <c r="SC377" s="34"/>
      <c r="SD377" s="34"/>
      <c r="SE377" s="34"/>
      <c r="SF377" s="34"/>
      <c r="SG377" s="34"/>
      <c r="SH377" s="34"/>
      <c r="SI377" s="34"/>
      <c r="SJ377" s="34"/>
      <c r="SK377" s="34"/>
      <c r="SL377" s="34"/>
      <c r="SM377" s="34"/>
      <c r="SN377" s="34"/>
      <c r="SO377" s="34"/>
      <c r="SP377" s="34"/>
      <c r="SQ377" s="34"/>
      <c r="SR377" s="34"/>
      <c r="SS377" s="34"/>
      <c r="ST377" s="34"/>
      <c r="SU377" s="34"/>
      <c r="SV377" s="34"/>
      <c r="SW377" s="34"/>
      <c r="SX377" s="34"/>
      <c r="SY377" s="34"/>
      <c r="SZ377" s="34"/>
      <c r="TA377" s="34"/>
      <c r="TB377" s="34"/>
      <c r="TC377" s="34"/>
      <c r="TD377" s="34"/>
      <c r="TE377" s="34"/>
      <c r="TF377" s="34"/>
      <c r="TG377" s="34"/>
      <c r="TH377" s="34"/>
      <c r="TI377" s="34"/>
      <c r="TJ377" s="34"/>
      <c r="TK377" s="34"/>
      <c r="TL377" s="34"/>
      <c r="TM377" s="34"/>
      <c r="TN377" s="34"/>
      <c r="TO377" s="34"/>
      <c r="TP377" s="34"/>
      <c r="TQ377" s="34"/>
      <c r="TR377" s="34"/>
      <c r="TS377" s="34"/>
      <c r="TT377" s="34"/>
      <c r="TU377" s="34"/>
      <c r="TV377" s="34"/>
      <c r="TW377" s="34"/>
      <c r="TX377" s="34"/>
      <c r="TY377" s="34"/>
      <c r="TZ377" s="34"/>
      <c r="UA377" s="34"/>
      <c r="UB377" s="34"/>
      <c r="UC377" s="34"/>
      <c r="UD377" s="34"/>
      <c r="UE377" s="34"/>
      <c r="UF377" s="34"/>
      <c r="UG377" s="34"/>
      <c r="UH377" s="34"/>
      <c r="UI377" s="34"/>
      <c r="UJ377" s="34"/>
      <c r="UK377" s="34"/>
      <c r="UL377" s="34"/>
      <c r="UM377" s="34"/>
      <c r="UN377" s="34"/>
      <c r="UO377" s="34"/>
      <c r="UP377" s="34"/>
      <c r="UQ377" s="34"/>
      <c r="UR377" s="34"/>
      <c r="US377" s="34"/>
      <c r="UT377" s="34"/>
      <c r="UU377" s="34"/>
      <c r="UV377" s="34"/>
      <c r="UW377" s="34"/>
      <c r="UX377" s="34"/>
      <c r="UY377" s="34"/>
      <c r="UZ377" s="34"/>
      <c r="VA377" s="34"/>
      <c r="VB377" s="34"/>
      <c r="VC377" s="34"/>
      <c r="VD377" s="34"/>
      <c r="VE377" s="34"/>
      <c r="VF377" s="34"/>
      <c r="VG377" s="34"/>
      <c r="VH377" s="34"/>
      <c r="VI377" s="34"/>
      <c r="VJ377" s="34"/>
      <c r="VK377" s="34"/>
      <c r="VL377" s="34"/>
      <c r="VM377" s="34"/>
      <c r="VN377" s="34"/>
      <c r="VO377" s="34"/>
      <c r="VP377" s="34"/>
      <c r="VQ377" s="34"/>
      <c r="VR377" s="34"/>
      <c r="VS377" s="34"/>
      <c r="VT377" s="34"/>
      <c r="VU377" s="34"/>
      <c r="VV377" s="34"/>
      <c r="VW377" s="34"/>
      <c r="VX377" s="34"/>
      <c r="VY377" s="34"/>
      <c r="VZ377" s="34"/>
      <c r="WA377" s="34"/>
      <c r="WB377" s="34"/>
      <c r="WC377" s="34"/>
      <c r="WD377" s="34"/>
      <c r="WE377" s="34"/>
      <c r="WF377" s="34"/>
      <c r="WG377" s="34"/>
      <c r="WH377" s="34"/>
      <c r="WI377" s="34"/>
      <c r="WJ377" s="34"/>
      <c r="WK377" s="34"/>
      <c r="WL377" s="34"/>
      <c r="WM377" s="34"/>
      <c r="WN377" s="34"/>
      <c r="WO377" s="34"/>
      <c r="WP377" s="34"/>
      <c r="WQ377" s="34"/>
      <c r="WR377" s="34"/>
      <c r="WS377" s="34"/>
      <c r="WT377" s="34"/>
      <c r="WU377" s="34"/>
      <c r="WV377" s="34"/>
      <c r="WW377" s="34"/>
      <c r="WX377" s="34"/>
      <c r="WY377" s="34"/>
      <c r="WZ377" s="34"/>
      <c r="XA377" s="34"/>
      <c r="XB377" s="34"/>
      <c r="XC377" s="34"/>
      <c r="XD377" s="34"/>
      <c r="XE377" s="34"/>
      <c r="XF377" s="34"/>
      <c r="XG377" s="34"/>
      <c r="XH377" s="34"/>
      <c r="XI377" s="34"/>
      <c r="XJ377" s="34"/>
      <c r="XK377" s="34"/>
      <c r="XL377" s="34"/>
      <c r="XM377" s="34"/>
      <c r="XN377" s="34"/>
      <c r="XO377" s="34"/>
      <c r="XP377" s="34"/>
      <c r="XQ377" s="34"/>
      <c r="XR377" s="34"/>
      <c r="XS377" s="34"/>
      <c r="XT377" s="34"/>
      <c r="XU377" s="34"/>
      <c r="XV377" s="34"/>
      <c r="XW377" s="34"/>
      <c r="XX377" s="34"/>
      <c r="XY377" s="34"/>
      <c r="XZ377" s="34"/>
      <c r="YA377" s="34"/>
      <c r="YB377" s="34"/>
      <c r="YC377" s="34"/>
      <c r="YD377" s="34"/>
      <c r="YE377" s="34"/>
      <c r="YF377" s="34"/>
      <c r="YG377" s="34"/>
      <c r="YH377" s="34"/>
      <c r="YI377" s="34"/>
      <c r="YJ377" s="34"/>
      <c r="YK377" s="34"/>
      <c r="YL377" s="34"/>
      <c r="YM377" s="34"/>
      <c r="YN377" s="34"/>
      <c r="YO377" s="34"/>
      <c r="YP377" s="34"/>
      <c r="YQ377" s="34"/>
      <c r="YR377" s="34"/>
      <c r="YS377" s="34"/>
      <c r="YT377" s="34"/>
      <c r="YU377" s="34"/>
      <c r="YV377" s="34"/>
      <c r="YW377" s="34"/>
      <c r="YX377" s="34"/>
      <c r="YY377" s="34"/>
      <c r="YZ377" s="34"/>
      <c r="ZA377" s="34"/>
      <c r="ZB377" s="34"/>
      <c r="ZC377" s="34"/>
      <c r="ZD377" s="34"/>
      <c r="ZE377" s="34"/>
      <c r="ZF377" s="34"/>
      <c r="ZG377" s="34"/>
      <c r="ZH377" s="34"/>
      <c r="ZI377" s="34"/>
      <c r="ZJ377" s="34"/>
      <c r="ZK377" s="34"/>
      <c r="ZL377" s="34"/>
      <c r="ZM377" s="34"/>
      <c r="ZN377" s="34"/>
      <c r="ZO377" s="34"/>
      <c r="ZP377" s="34"/>
      <c r="ZQ377" s="34"/>
      <c r="ZR377" s="34"/>
      <c r="ZS377" s="34"/>
      <c r="ZT377" s="34"/>
      <c r="ZU377" s="34"/>
      <c r="ZV377" s="34"/>
      <c r="ZW377" s="34"/>
      <c r="ZX377" s="34"/>
      <c r="ZY377" s="34"/>
      <c r="ZZ377" s="34"/>
      <c r="AAA377" s="34"/>
      <c r="AAB377" s="34"/>
      <c r="AAC377" s="34"/>
      <c r="AAD377" s="34"/>
      <c r="AAE377" s="34"/>
      <c r="AAF377" s="34"/>
      <c r="AAG377" s="34"/>
      <c r="AAH377" s="34"/>
      <c r="AAI377" s="34"/>
      <c r="AAJ377" s="34"/>
      <c r="AAK377" s="34"/>
      <c r="AAL377" s="34"/>
      <c r="AAM377" s="34"/>
      <c r="AAN377" s="34"/>
      <c r="AAO377" s="34"/>
      <c r="AAP377" s="34"/>
      <c r="AAQ377" s="34"/>
      <c r="AAR377" s="34"/>
      <c r="AAS377" s="34"/>
      <c r="AAT377" s="34"/>
      <c r="AAU377" s="34"/>
      <c r="AAV377" s="34"/>
      <c r="AAW377" s="34"/>
      <c r="AAX377" s="34"/>
      <c r="AAY377" s="34"/>
      <c r="AAZ377" s="34"/>
      <c r="ABA377" s="34"/>
      <c r="ABB377" s="34"/>
      <c r="ABC377" s="34"/>
      <c r="ABD377" s="34"/>
      <c r="ABE377" s="34"/>
      <c r="ABF377" s="34"/>
      <c r="ABG377" s="34"/>
      <c r="ABH377" s="34"/>
      <c r="ABI377" s="34"/>
      <c r="ABJ377" s="34"/>
      <c r="ABK377" s="34"/>
      <c r="ABL377" s="34"/>
      <c r="ABM377" s="34"/>
      <c r="ABN377" s="34"/>
      <c r="ABO377" s="34"/>
      <c r="ABP377" s="34"/>
      <c r="ABQ377" s="34"/>
      <c r="ABR377" s="34"/>
      <c r="ABS377" s="34"/>
      <c r="ABT377" s="34"/>
      <c r="ABU377" s="34"/>
      <c r="ABV377" s="34"/>
      <c r="ABW377" s="34"/>
      <c r="ABX377" s="34"/>
      <c r="ABY377" s="34"/>
      <c r="ABZ377" s="34"/>
      <c r="ACA377" s="34"/>
      <c r="ACB377" s="34"/>
      <c r="ACC377" s="34"/>
      <c r="ACD377" s="34"/>
      <c r="ACE377" s="34"/>
      <c r="ACF377" s="34"/>
      <c r="ACG377" s="34"/>
      <c r="ACH377" s="34"/>
      <c r="ACI377" s="34"/>
      <c r="ACJ377" s="34"/>
      <c r="ACK377" s="34"/>
      <c r="ACL377" s="34"/>
      <c r="ACM377" s="34"/>
      <c r="ACN377" s="34"/>
      <c r="ACO377" s="34"/>
      <c r="ACP377" s="34"/>
      <c r="ACQ377" s="34"/>
      <c r="ACR377" s="34"/>
      <c r="ACS377" s="34"/>
      <c r="ACT377" s="34"/>
      <c r="ACU377" s="34"/>
      <c r="ACV377" s="34"/>
      <c r="ACW377" s="34"/>
      <c r="ACX377" s="34"/>
      <c r="ACY377" s="34"/>
      <c r="ACZ377" s="34"/>
      <c r="ADA377" s="34"/>
      <c r="ADB377" s="34"/>
      <c r="ADC377" s="34"/>
      <c r="ADD377" s="34"/>
      <c r="ADE377" s="34"/>
      <c r="ADF377" s="34"/>
      <c r="ADG377" s="34"/>
      <c r="ADH377" s="34"/>
      <c r="ADI377" s="34"/>
      <c r="ADJ377" s="34"/>
      <c r="ADK377" s="34"/>
      <c r="ADL377" s="34"/>
      <c r="ADM377" s="34"/>
      <c r="ADN377" s="34"/>
      <c r="ADO377" s="34"/>
      <c r="ADP377" s="34"/>
      <c r="ADQ377" s="34"/>
      <c r="ADR377" s="34"/>
      <c r="ADS377" s="34"/>
      <c r="ADT377" s="34"/>
      <c r="ADU377" s="34"/>
      <c r="ADV377" s="34"/>
      <c r="ADW377" s="34"/>
      <c r="ADX377" s="34"/>
      <c r="ADY377" s="34"/>
      <c r="ADZ377" s="34"/>
      <c r="AEA377" s="34"/>
      <c r="AEB377" s="34"/>
      <c r="AEC377" s="34"/>
      <c r="AED377" s="34"/>
      <c r="AEE377" s="34"/>
      <c r="AEF377" s="34"/>
      <c r="AEG377" s="34"/>
      <c r="AEH377" s="34"/>
      <c r="AEI377" s="34"/>
      <c r="AEJ377" s="34"/>
      <c r="AEK377" s="34"/>
      <c r="AEL377" s="34"/>
      <c r="AEM377" s="34"/>
      <c r="AEN377" s="34"/>
      <c r="AEO377" s="34"/>
      <c r="AEP377" s="34"/>
      <c r="AEQ377" s="34"/>
      <c r="AER377" s="34"/>
      <c r="AES377" s="34"/>
      <c r="AET377" s="34"/>
      <c r="AEU377" s="34"/>
      <c r="AEV377" s="34"/>
      <c r="AEW377" s="34"/>
      <c r="AEX377" s="34"/>
      <c r="AEY377" s="34"/>
      <c r="AEZ377" s="34"/>
      <c r="AFA377" s="34"/>
      <c r="AFB377" s="34"/>
      <c r="AFC377" s="34"/>
      <c r="AFD377" s="34"/>
      <c r="AFE377" s="34"/>
      <c r="AFF377" s="34"/>
      <c r="AFG377" s="34"/>
      <c r="AFH377" s="34"/>
      <c r="AFI377" s="34"/>
      <c r="AFJ377" s="34"/>
      <c r="AFK377" s="34"/>
      <c r="AFL377" s="34"/>
      <c r="AFM377" s="34"/>
      <c r="AFN377" s="34"/>
      <c r="AFO377" s="34"/>
      <c r="AFP377" s="34"/>
      <c r="AFQ377" s="34"/>
      <c r="AFR377" s="34"/>
      <c r="AFS377" s="34"/>
      <c r="AFT377" s="34"/>
      <c r="AFU377" s="34"/>
      <c r="AFV377" s="34"/>
      <c r="AFW377" s="34"/>
      <c r="AFX377" s="34"/>
      <c r="AFY377" s="34"/>
      <c r="AFZ377" s="34"/>
      <c r="AGA377" s="34"/>
      <c r="AGB377" s="34"/>
      <c r="AGC377" s="34"/>
      <c r="AGD377" s="34"/>
      <c r="AGE377" s="34"/>
      <c r="AGF377" s="34"/>
      <c r="AGG377" s="34"/>
      <c r="AGH377" s="34"/>
      <c r="AGI377" s="34"/>
      <c r="AGJ377" s="34"/>
      <c r="AGK377" s="34"/>
      <c r="AGL377" s="34"/>
      <c r="AGM377" s="34"/>
      <c r="AGN377" s="34"/>
      <c r="AGO377" s="34"/>
      <c r="AGP377" s="34"/>
      <c r="AGQ377" s="34"/>
      <c r="AGR377" s="34"/>
      <c r="AGS377" s="34"/>
      <c r="AGT377" s="34"/>
      <c r="AGU377" s="34"/>
      <c r="AGV377" s="34"/>
      <c r="AGW377" s="34"/>
      <c r="AGX377" s="34"/>
      <c r="AGY377" s="34"/>
      <c r="AGZ377" s="34"/>
      <c r="AHA377" s="34"/>
      <c r="AHB377" s="34"/>
      <c r="AHC377" s="34"/>
      <c r="AHD377" s="34"/>
      <c r="AHE377" s="34"/>
      <c r="AHF377" s="34"/>
      <c r="AHG377" s="34"/>
      <c r="AHH377" s="34"/>
      <c r="AHI377" s="34"/>
      <c r="AHJ377" s="34"/>
      <c r="AHK377" s="34"/>
      <c r="AHL377" s="34"/>
      <c r="AHM377" s="34"/>
      <c r="AHN377" s="34"/>
      <c r="AHO377" s="34"/>
      <c r="AHP377" s="34"/>
      <c r="AHQ377" s="34"/>
      <c r="AHR377" s="34"/>
      <c r="AHS377" s="34"/>
      <c r="AHT377" s="34"/>
      <c r="AHU377" s="34"/>
      <c r="AHV377" s="34"/>
      <c r="AHW377" s="34"/>
      <c r="AHX377" s="34"/>
      <c r="AHY377" s="34"/>
      <c r="AHZ377" s="34"/>
      <c r="AIA377" s="34"/>
      <c r="AIB377" s="34"/>
      <c r="AIC377" s="34"/>
      <c r="AID377" s="34"/>
      <c r="AIE377" s="34"/>
      <c r="AIF377" s="34"/>
      <c r="AIG377" s="34"/>
      <c r="AIH377" s="34"/>
      <c r="AII377" s="34"/>
      <c r="AIJ377" s="34"/>
      <c r="AIK377" s="34"/>
      <c r="AIL377" s="34"/>
      <c r="AIM377" s="34"/>
      <c r="AIN377" s="34"/>
      <c r="AIO377" s="34"/>
      <c r="AIP377" s="34"/>
      <c r="AIQ377" s="34"/>
      <c r="AIR377" s="34"/>
      <c r="AIS377" s="34"/>
      <c r="AIT377" s="34"/>
      <c r="AIU377" s="34"/>
      <c r="AIV377" s="34"/>
      <c r="AIW377" s="34"/>
      <c r="AIX377" s="34"/>
      <c r="AIY377" s="34"/>
      <c r="AIZ377" s="34"/>
      <c r="AJA377" s="34"/>
      <c r="AJB377" s="34"/>
      <c r="AJC377" s="34"/>
      <c r="AJD377" s="34"/>
      <c r="AJE377" s="34"/>
      <c r="AJF377" s="34"/>
      <c r="AJG377" s="34"/>
      <c r="AJH377" s="34"/>
      <c r="AJI377" s="34"/>
      <c r="AJJ377" s="34"/>
      <c r="AJK377" s="34"/>
      <c r="AJL377" s="34"/>
      <c r="AJM377" s="34"/>
      <c r="AJN377" s="34"/>
      <c r="AJO377" s="34"/>
      <c r="AJP377" s="34"/>
      <c r="AJQ377" s="34"/>
      <c r="AJR377" s="34"/>
      <c r="AJS377" s="34"/>
      <c r="AJT377" s="34"/>
      <c r="AJU377" s="34"/>
      <c r="AJV377" s="34"/>
      <c r="AJW377" s="34"/>
      <c r="AJX377" s="34"/>
      <c r="AJY377" s="34"/>
      <c r="AJZ377" s="34"/>
      <c r="AKA377" s="34"/>
      <c r="AKB377" s="34"/>
      <c r="AKC377" s="34"/>
      <c r="AKD377" s="34"/>
      <c r="AKE377" s="34"/>
      <c r="AKF377" s="34"/>
      <c r="AKG377" s="34"/>
      <c r="AKH377" s="34"/>
      <c r="AKI377" s="34"/>
      <c r="AKJ377" s="34"/>
      <c r="AKK377" s="34"/>
      <c r="AKL377" s="34"/>
      <c r="AKM377" s="34"/>
      <c r="AKN377" s="34"/>
      <c r="AKO377" s="34"/>
      <c r="AKP377" s="34"/>
      <c r="AKQ377" s="34"/>
      <c r="AKR377" s="34"/>
      <c r="AKS377" s="34"/>
      <c r="AKT377" s="34"/>
      <c r="AKU377" s="34"/>
      <c r="AKV377" s="34"/>
      <c r="AKW377" s="34"/>
      <c r="AKX377" s="34"/>
      <c r="AKY377" s="34"/>
      <c r="AKZ377" s="34"/>
      <c r="ALA377" s="34"/>
      <c r="ALB377" s="34"/>
      <c r="ALC377" s="34"/>
      <c r="ALD377" s="34"/>
      <c r="ALE377" s="34"/>
      <c r="ALF377" s="34"/>
      <c r="ALG377" s="34"/>
      <c r="ALH377" s="34"/>
      <c r="ALI377" s="34"/>
      <c r="ALJ377" s="34"/>
      <c r="ALK377" s="34"/>
      <c r="ALL377" s="34"/>
      <c r="ALM377" s="34"/>
      <c r="ALN377" s="34"/>
      <c r="ALO377" s="34"/>
      <c r="ALP377" s="34"/>
      <c r="ALQ377" s="34"/>
      <c r="ALR377" s="34"/>
      <c r="ALS377" s="34"/>
      <c r="ALT377" s="34"/>
      <c r="ALU377" s="34"/>
      <c r="ALV377" s="34"/>
      <c r="ALW377" s="34"/>
      <c r="ALX377" s="34"/>
      <c r="ALY377" s="34"/>
      <c r="ALZ377" s="34"/>
      <c r="AMA377" s="34"/>
      <c r="AMB377" s="34"/>
      <c r="AMC377" s="34"/>
      <c r="AMD377" s="34"/>
      <c r="AME377" s="34"/>
      <c r="AMF377" s="34"/>
      <c r="AMG377" s="34"/>
      <c r="AMH377" s="34"/>
      <c r="AMI377" s="34"/>
      <c r="AMJ377" s="34"/>
      <c r="AMK377" s="34"/>
    </row>
    <row r="378" spans="1:1025" ht="15.75" x14ac:dyDescent="0.25">
      <c r="A378" s="34"/>
      <c r="B378" s="9" t="s">
        <v>12</v>
      </c>
      <c r="C378" s="30"/>
      <c r="D378" s="32"/>
      <c r="E378" s="21"/>
      <c r="F378" s="34"/>
      <c r="G378" s="118" t="s">
        <v>5</v>
      </c>
      <c r="H378" s="70">
        <f>K266</f>
        <v>0</v>
      </c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L378" s="34"/>
      <c r="BM378" s="34"/>
      <c r="BN378" s="34"/>
      <c r="BO378" s="34"/>
      <c r="BP378" s="34"/>
      <c r="BQ378" s="34"/>
      <c r="BR378" s="34"/>
      <c r="BS378" s="34"/>
      <c r="BT378" s="34"/>
      <c r="BU378" s="34"/>
      <c r="BV378" s="34"/>
      <c r="BW378" s="34"/>
      <c r="BX378" s="34"/>
      <c r="BY378" s="34"/>
      <c r="BZ378" s="34"/>
      <c r="CA378" s="34"/>
      <c r="CB378" s="34"/>
      <c r="CC378" s="34"/>
      <c r="CD378" s="34"/>
      <c r="CE378" s="34"/>
      <c r="CF378" s="34"/>
      <c r="CG378" s="34"/>
      <c r="CH378" s="34"/>
      <c r="CI378" s="34"/>
      <c r="CJ378" s="34"/>
      <c r="CK378" s="34"/>
      <c r="CL378" s="34"/>
      <c r="CM378" s="34"/>
      <c r="CN378" s="34"/>
      <c r="CO378" s="34"/>
      <c r="CP378" s="34"/>
      <c r="CQ378" s="34"/>
      <c r="CR378" s="34"/>
      <c r="CS378" s="34"/>
      <c r="CT378" s="34"/>
      <c r="CU378" s="34"/>
      <c r="CV378" s="34"/>
      <c r="CW378" s="34"/>
      <c r="CX378" s="34"/>
      <c r="CY378" s="34"/>
      <c r="CZ378" s="34"/>
      <c r="DA378" s="34"/>
      <c r="DB378" s="34"/>
      <c r="DC378" s="34"/>
      <c r="DD378" s="34"/>
      <c r="DE378" s="34"/>
      <c r="DF378" s="34"/>
      <c r="DG378" s="34"/>
      <c r="DH378" s="34"/>
      <c r="DI378" s="34"/>
      <c r="DJ378" s="34"/>
      <c r="DK378" s="34"/>
      <c r="DL378" s="34"/>
      <c r="DM378" s="34"/>
      <c r="DN378" s="34"/>
      <c r="DO378" s="34"/>
      <c r="DP378" s="34"/>
      <c r="DQ378" s="34"/>
      <c r="DR378" s="34"/>
      <c r="DS378" s="34"/>
      <c r="DT378" s="34"/>
      <c r="DU378" s="34"/>
      <c r="DV378" s="34"/>
      <c r="DW378" s="34"/>
      <c r="DX378" s="34"/>
      <c r="DY378" s="34"/>
      <c r="DZ378" s="34"/>
      <c r="EA378" s="34"/>
      <c r="EB378" s="34"/>
      <c r="EC378" s="34"/>
      <c r="ED378" s="34"/>
      <c r="EE378" s="34"/>
      <c r="EF378" s="34"/>
      <c r="EG378" s="34"/>
      <c r="EH378" s="34"/>
      <c r="EI378" s="34"/>
      <c r="EJ378" s="34"/>
      <c r="EK378" s="34"/>
      <c r="EL378" s="34"/>
      <c r="EM378" s="34"/>
      <c r="EN378" s="34"/>
      <c r="EO378" s="34"/>
      <c r="EP378" s="34"/>
      <c r="EQ378" s="34"/>
      <c r="ER378" s="34"/>
      <c r="ES378" s="34"/>
      <c r="ET378" s="34"/>
      <c r="EU378" s="34"/>
      <c r="EV378" s="34"/>
      <c r="EW378" s="34"/>
      <c r="EX378" s="34"/>
      <c r="EY378" s="34"/>
      <c r="EZ378" s="34"/>
      <c r="FA378" s="34"/>
      <c r="FB378" s="34"/>
      <c r="FC378" s="34"/>
      <c r="FD378" s="34"/>
      <c r="FE378" s="34"/>
      <c r="FF378" s="34"/>
      <c r="FG378" s="34"/>
      <c r="FH378" s="34"/>
      <c r="FI378" s="34"/>
      <c r="FJ378" s="34"/>
      <c r="FK378" s="34"/>
      <c r="FL378" s="34"/>
      <c r="FM378" s="34"/>
      <c r="FN378" s="34"/>
      <c r="FO378" s="34"/>
      <c r="FP378" s="34"/>
      <c r="FQ378" s="34"/>
      <c r="FR378" s="34"/>
      <c r="FS378" s="34"/>
      <c r="FT378" s="34"/>
      <c r="FU378" s="34"/>
      <c r="FV378" s="34"/>
      <c r="FW378" s="34"/>
      <c r="FX378" s="34"/>
      <c r="FY378" s="34"/>
      <c r="FZ378" s="34"/>
      <c r="GA378" s="34"/>
      <c r="GB378" s="34"/>
      <c r="GC378" s="34"/>
      <c r="GD378" s="34"/>
      <c r="GE378" s="34"/>
      <c r="GF378" s="34"/>
      <c r="GG378" s="34"/>
      <c r="GH378" s="34"/>
      <c r="GI378" s="34"/>
      <c r="GJ378" s="34"/>
      <c r="GK378" s="34"/>
      <c r="GL378" s="34"/>
      <c r="GM378" s="34"/>
      <c r="GN378" s="34"/>
      <c r="GO378" s="34"/>
      <c r="GP378" s="34"/>
      <c r="GQ378" s="34"/>
      <c r="GR378" s="34"/>
      <c r="GS378" s="34"/>
      <c r="GT378" s="34"/>
      <c r="GU378" s="34"/>
      <c r="GV378" s="34"/>
      <c r="GW378" s="34"/>
      <c r="GX378" s="34"/>
      <c r="GY378" s="34"/>
      <c r="GZ378" s="34"/>
      <c r="HA378" s="34"/>
      <c r="HB378" s="34"/>
      <c r="HC378" s="34"/>
      <c r="HD378" s="34"/>
      <c r="HE378" s="34"/>
      <c r="HF378" s="34"/>
      <c r="HG378" s="34"/>
      <c r="HH378" s="34"/>
      <c r="HI378" s="34"/>
      <c r="HJ378" s="34"/>
      <c r="HK378" s="34"/>
      <c r="HL378" s="34"/>
      <c r="HM378" s="34"/>
      <c r="HN378" s="34"/>
      <c r="HO378" s="34"/>
      <c r="HP378" s="34"/>
      <c r="HQ378" s="34"/>
      <c r="HR378" s="34"/>
      <c r="HS378" s="34"/>
      <c r="HT378" s="34"/>
      <c r="HU378" s="34"/>
      <c r="HV378" s="34"/>
      <c r="HW378" s="34"/>
      <c r="HX378" s="34"/>
      <c r="HY378" s="34"/>
      <c r="HZ378" s="34"/>
      <c r="IA378" s="34"/>
      <c r="IB378" s="34"/>
      <c r="IC378" s="34"/>
      <c r="ID378" s="34"/>
      <c r="IE378" s="34"/>
      <c r="IF378" s="34"/>
      <c r="IG378" s="34"/>
      <c r="IH378" s="34"/>
      <c r="II378" s="34"/>
      <c r="IJ378" s="34"/>
      <c r="IK378" s="34"/>
      <c r="IL378" s="34"/>
      <c r="IM378" s="34"/>
      <c r="IN378" s="34"/>
      <c r="IO378" s="34"/>
      <c r="IP378" s="34"/>
      <c r="IQ378" s="34"/>
      <c r="IR378" s="34"/>
      <c r="IS378" s="34"/>
      <c r="IT378" s="34"/>
      <c r="IU378" s="34"/>
      <c r="IV378" s="34"/>
      <c r="IW378" s="34"/>
      <c r="IX378" s="34"/>
      <c r="IY378" s="34"/>
      <c r="IZ378" s="34"/>
      <c r="JA378" s="34"/>
      <c r="JB378" s="34"/>
      <c r="JC378" s="34"/>
      <c r="JD378" s="34"/>
      <c r="JE378" s="34"/>
      <c r="JF378" s="34"/>
      <c r="JG378" s="34"/>
      <c r="JH378" s="34"/>
      <c r="JI378" s="34"/>
      <c r="JJ378" s="34"/>
      <c r="JK378" s="34"/>
      <c r="JL378" s="34"/>
      <c r="JM378" s="34"/>
      <c r="JN378" s="34"/>
      <c r="JO378" s="34"/>
      <c r="JP378" s="34"/>
      <c r="JQ378" s="34"/>
      <c r="JR378" s="34"/>
      <c r="JS378" s="34"/>
      <c r="JT378" s="34"/>
      <c r="JU378" s="34"/>
      <c r="JV378" s="34"/>
      <c r="JW378" s="34"/>
      <c r="JX378" s="34"/>
      <c r="JY378" s="34"/>
      <c r="JZ378" s="34"/>
      <c r="KA378" s="34"/>
      <c r="KB378" s="34"/>
      <c r="KC378" s="34"/>
      <c r="KD378" s="34"/>
      <c r="KE378" s="34"/>
      <c r="KF378" s="34"/>
      <c r="KG378" s="34"/>
      <c r="KH378" s="34"/>
      <c r="KI378" s="34"/>
      <c r="KJ378" s="34"/>
      <c r="KK378" s="34"/>
      <c r="KL378" s="34"/>
      <c r="KM378" s="34"/>
      <c r="KN378" s="34"/>
      <c r="KO378" s="34"/>
      <c r="KP378" s="34"/>
      <c r="KQ378" s="34"/>
      <c r="KR378" s="34"/>
      <c r="KS378" s="34"/>
      <c r="KT378" s="34"/>
      <c r="KU378" s="34"/>
      <c r="KV378" s="34"/>
      <c r="KW378" s="34"/>
      <c r="KX378" s="34"/>
      <c r="KY378" s="34"/>
      <c r="KZ378" s="34"/>
      <c r="LA378" s="34"/>
      <c r="LB378" s="34"/>
      <c r="LC378" s="34"/>
      <c r="LD378" s="34"/>
      <c r="LE378" s="34"/>
      <c r="LF378" s="34"/>
      <c r="LG378" s="34"/>
      <c r="LH378" s="34"/>
      <c r="LI378" s="34"/>
      <c r="LJ378" s="34"/>
      <c r="LK378" s="34"/>
      <c r="LL378" s="34"/>
      <c r="LM378" s="34"/>
      <c r="LN378" s="34"/>
      <c r="LO378" s="34"/>
      <c r="LP378" s="34"/>
      <c r="LQ378" s="34"/>
      <c r="LR378" s="34"/>
      <c r="LS378" s="34"/>
      <c r="LT378" s="34"/>
      <c r="LU378" s="34"/>
      <c r="LV378" s="34"/>
      <c r="LW378" s="34"/>
      <c r="LX378" s="34"/>
      <c r="LY378" s="34"/>
      <c r="LZ378" s="34"/>
      <c r="MA378" s="34"/>
      <c r="MB378" s="34"/>
      <c r="MC378" s="34"/>
      <c r="MD378" s="34"/>
      <c r="ME378" s="34"/>
      <c r="MF378" s="34"/>
      <c r="MG378" s="34"/>
      <c r="MH378" s="34"/>
      <c r="MI378" s="34"/>
      <c r="MJ378" s="34"/>
      <c r="MK378" s="34"/>
      <c r="ML378" s="34"/>
      <c r="MM378" s="34"/>
      <c r="MN378" s="34"/>
      <c r="MO378" s="34"/>
      <c r="MP378" s="34"/>
      <c r="MQ378" s="34"/>
      <c r="MR378" s="34"/>
      <c r="MS378" s="34"/>
      <c r="MT378" s="34"/>
      <c r="MU378" s="34"/>
      <c r="MV378" s="34"/>
      <c r="MW378" s="34"/>
      <c r="MX378" s="34"/>
      <c r="MY378" s="34"/>
      <c r="MZ378" s="34"/>
      <c r="NA378" s="34"/>
      <c r="NB378" s="34"/>
      <c r="NC378" s="34"/>
      <c r="ND378" s="34"/>
      <c r="NE378" s="34"/>
      <c r="NF378" s="34"/>
      <c r="NG378" s="34"/>
      <c r="NH378" s="34"/>
      <c r="NI378" s="34"/>
      <c r="NJ378" s="34"/>
      <c r="NK378" s="34"/>
      <c r="NL378" s="34"/>
      <c r="NM378" s="34"/>
      <c r="NN378" s="34"/>
      <c r="NO378" s="34"/>
      <c r="NP378" s="34"/>
      <c r="NQ378" s="34"/>
      <c r="NR378" s="34"/>
      <c r="NS378" s="34"/>
      <c r="NT378" s="34"/>
      <c r="NU378" s="34"/>
      <c r="NV378" s="34"/>
      <c r="NW378" s="34"/>
      <c r="NX378" s="34"/>
      <c r="NY378" s="34"/>
      <c r="NZ378" s="34"/>
      <c r="OA378" s="34"/>
      <c r="OB378" s="34"/>
      <c r="OC378" s="34"/>
      <c r="OD378" s="34"/>
      <c r="OE378" s="34"/>
      <c r="OF378" s="34"/>
      <c r="OG378" s="34"/>
      <c r="OH378" s="34"/>
      <c r="OI378" s="34"/>
      <c r="OJ378" s="34"/>
      <c r="OK378" s="34"/>
      <c r="OL378" s="34"/>
      <c r="OM378" s="34"/>
      <c r="ON378" s="34"/>
      <c r="OO378" s="34"/>
      <c r="OP378" s="34"/>
      <c r="OQ378" s="34"/>
      <c r="OR378" s="34"/>
      <c r="OS378" s="34"/>
      <c r="OT378" s="34"/>
      <c r="OU378" s="34"/>
      <c r="OV378" s="34"/>
      <c r="OW378" s="34"/>
      <c r="OX378" s="34"/>
      <c r="OY378" s="34"/>
      <c r="OZ378" s="34"/>
      <c r="PA378" s="34"/>
      <c r="PB378" s="34"/>
      <c r="PC378" s="34"/>
      <c r="PD378" s="34"/>
      <c r="PE378" s="34"/>
      <c r="PF378" s="34"/>
      <c r="PG378" s="34"/>
      <c r="PH378" s="34"/>
      <c r="PI378" s="34"/>
      <c r="PJ378" s="34"/>
      <c r="PK378" s="34"/>
      <c r="PL378" s="34"/>
      <c r="PM378" s="34"/>
      <c r="PN378" s="34"/>
      <c r="PO378" s="34"/>
      <c r="PP378" s="34"/>
      <c r="PQ378" s="34"/>
      <c r="PR378" s="34"/>
      <c r="PS378" s="34"/>
      <c r="PT378" s="34"/>
      <c r="PU378" s="34"/>
      <c r="PV378" s="34"/>
      <c r="PW378" s="34"/>
      <c r="PX378" s="34"/>
      <c r="PY378" s="34"/>
      <c r="PZ378" s="34"/>
      <c r="QA378" s="34"/>
      <c r="QB378" s="34"/>
      <c r="QC378" s="34"/>
      <c r="QD378" s="34"/>
      <c r="QE378" s="34"/>
      <c r="QF378" s="34"/>
      <c r="QG378" s="34"/>
      <c r="QH378" s="34"/>
      <c r="QI378" s="34"/>
      <c r="QJ378" s="34"/>
      <c r="QK378" s="34"/>
      <c r="QL378" s="34"/>
      <c r="QM378" s="34"/>
      <c r="QN378" s="34"/>
      <c r="QO378" s="34"/>
      <c r="QP378" s="34"/>
      <c r="QQ378" s="34"/>
      <c r="QR378" s="34"/>
      <c r="QS378" s="34"/>
      <c r="QT378" s="34"/>
      <c r="QU378" s="34"/>
      <c r="QV378" s="34"/>
      <c r="QW378" s="34"/>
      <c r="QX378" s="34"/>
      <c r="QY378" s="34"/>
      <c r="QZ378" s="34"/>
      <c r="RA378" s="34"/>
      <c r="RB378" s="34"/>
      <c r="RC378" s="34"/>
      <c r="RD378" s="34"/>
      <c r="RE378" s="34"/>
      <c r="RF378" s="34"/>
      <c r="RG378" s="34"/>
      <c r="RH378" s="34"/>
      <c r="RI378" s="34"/>
      <c r="RJ378" s="34"/>
      <c r="RK378" s="34"/>
      <c r="RL378" s="34"/>
      <c r="RM378" s="34"/>
      <c r="RN378" s="34"/>
      <c r="RO378" s="34"/>
      <c r="RP378" s="34"/>
      <c r="RQ378" s="34"/>
      <c r="RR378" s="34"/>
      <c r="RS378" s="34"/>
      <c r="RT378" s="34"/>
      <c r="RU378" s="34"/>
      <c r="RV378" s="34"/>
      <c r="RW378" s="34"/>
      <c r="RX378" s="34"/>
      <c r="RY378" s="34"/>
      <c r="RZ378" s="34"/>
      <c r="SA378" s="34"/>
      <c r="SB378" s="34"/>
      <c r="SC378" s="34"/>
      <c r="SD378" s="34"/>
      <c r="SE378" s="34"/>
      <c r="SF378" s="34"/>
      <c r="SG378" s="34"/>
      <c r="SH378" s="34"/>
      <c r="SI378" s="34"/>
      <c r="SJ378" s="34"/>
      <c r="SK378" s="34"/>
      <c r="SL378" s="34"/>
      <c r="SM378" s="34"/>
      <c r="SN378" s="34"/>
      <c r="SO378" s="34"/>
      <c r="SP378" s="34"/>
      <c r="SQ378" s="34"/>
      <c r="SR378" s="34"/>
      <c r="SS378" s="34"/>
      <c r="ST378" s="34"/>
      <c r="SU378" s="34"/>
      <c r="SV378" s="34"/>
      <c r="SW378" s="34"/>
      <c r="SX378" s="34"/>
      <c r="SY378" s="34"/>
      <c r="SZ378" s="34"/>
      <c r="TA378" s="34"/>
      <c r="TB378" s="34"/>
      <c r="TC378" s="34"/>
      <c r="TD378" s="34"/>
      <c r="TE378" s="34"/>
      <c r="TF378" s="34"/>
      <c r="TG378" s="34"/>
      <c r="TH378" s="34"/>
      <c r="TI378" s="34"/>
      <c r="TJ378" s="34"/>
      <c r="TK378" s="34"/>
      <c r="TL378" s="34"/>
      <c r="TM378" s="34"/>
      <c r="TN378" s="34"/>
      <c r="TO378" s="34"/>
      <c r="TP378" s="34"/>
      <c r="TQ378" s="34"/>
      <c r="TR378" s="34"/>
      <c r="TS378" s="34"/>
      <c r="TT378" s="34"/>
      <c r="TU378" s="34"/>
      <c r="TV378" s="34"/>
      <c r="TW378" s="34"/>
      <c r="TX378" s="34"/>
      <c r="TY378" s="34"/>
      <c r="TZ378" s="34"/>
      <c r="UA378" s="34"/>
      <c r="UB378" s="34"/>
      <c r="UC378" s="34"/>
      <c r="UD378" s="34"/>
      <c r="UE378" s="34"/>
      <c r="UF378" s="34"/>
      <c r="UG378" s="34"/>
      <c r="UH378" s="34"/>
      <c r="UI378" s="34"/>
      <c r="UJ378" s="34"/>
      <c r="UK378" s="34"/>
      <c r="UL378" s="34"/>
      <c r="UM378" s="34"/>
      <c r="UN378" s="34"/>
      <c r="UO378" s="34"/>
      <c r="UP378" s="34"/>
      <c r="UQ378" s="34"/>
      <c r="UR378" s="34"/>
      <c r="US378" s="34"/>
      <c r="UT378" s="34"/>
      <c r="UU378" s="34"/>
      <c r="UV378" s="34"/>
      <c r="UW378" s="34"/>
      <c r="UX378" s="34"/>
      <c r="UY378" s="34"/>
      <c r="UZ378" s="34"/>
      <c r="VA378" s="34"/>
      <c r="VB378" s="34"/>
      <c r="VC378" s="34"/>
      <c r="VD378" s="34"/>
      <c r="VE378" s="34"/>
      <c r="VF378" s="34"/>
      <c r="VG378" s="34"/>
      <c r="VH378" s="34"/>
      <c r="VI378" s="34"/>
      <c r="VJ378" s="34"/>
      <c r="VK378" s="34"/>
      <c r="VL378" s="34"/>
      <c r="VM378" s="34"/>
      <c r="VN378" s="34"/>
      <c r="VO378" s="34"/>
      <c r="VP378" s="34"/>
      <c r="VQ378" s="34"/>
      <c r="VR378" s="34"/>
      <c r="VS378" s="34"/>
      <c r="VT378" s="34"/>
      <c r="VU378" s="34"/>
      <c r="VV378" s="34"/>
      <c r="VW378" s="34"/>
      <c r="VX378" s="34"/>
      <c r="VY378" s="34"/>
      <c r="VZ378" s="34"/>
      <c r="WA378" s="34"/>
      <c r="WB378" s="34"/>
      <c r="WC378" s="34"/>
      <c r="WD378" s="34"/>
      <c r="WE378" s="34"/>
      <c r="WF378" s="34"/>
      <c r="WG378" s="34"/>
      <c r="WH378" s="34"/>
      <c r="WI378" s="34"/>
      <c r="WJ378" s="34"/>
      <c r="WK378" s="34"/>
      <c r="WL378" s="34"/>
      <c r="WM378" s="34"/>
      <c r="WN378" s="34"/>
      <c r="WO378" s="34"/>
      <c r="WP378" s="34"/>
      <c r="WQ378" s="34"/>
      <c r="WR378" s="34"/>
      <c r="WS378" s="34"/>
      <c r="WT378" s="34"/>
      <c r="WU378" s="34"/>
      <c r="WV378" s="34"/>
      <c r="WW378" s="34"/>
      <c r="WX378" s="34"/>
      <c r="WY378" s="34"/>
      <c r="WZ378" s="34"/>
      <c r="XA378" s="34"/>
      <c r="XB378" s="34"/>
      <c r="XC378" s="34"/>
      <c r="XD378" s="34"/>
      <c r="XE378" s="34"/>
      <c r="XF378" s="34"/>
      <c r="XG378" s="34"/>
      <c r="XH378" s="34"/>
      <c r="XI378" s="34"/>
      <c r="XJ378" s="34"/>
      <c r="XK378" s="34"/>
      <c r="XL378" s="34"/>
      <c r="XM378" s="34"/>
      <c r="XN378" s="34"/>
      <c r="XO378" s="34"/>
      <c r="XP378" s="34"/>
      <c r="XQ378" s="34"/>
      <c r="XR378" s="34"/>
      <c r="XS378" s="34"/>
      <c r="XT378" s="34"/>
      <c r="XU378" s="34"/>
      <c r="XV378" s="34"/>
      <c r="XW378" s="34"/>
      <c r="XX378" s="34"/>
      <c r="XY378" s="34"/>
      <c r="XZ378" s="34"/>
      <c r="YA378" s="34"/>
      <c r="YB378" s="34"/>
      <c r="YC378" s="34"/>
      <c r="YD378" s="34"/>
      <c r="YE378" s="34"/>
      <c r="YF378" s="34"/>
      <c r="YG378" s="34"/>
      <c r="YH378" s="34"/>
      <c r="YI378" s="34"/>
      <c r="YJ378" s="34"/>
      <c r="YK378" s="34"/>
      <c r="YL378" s="34"/>
      <c r="YM378" s="34"/>
      <c r="YN378" s="34"/>
      <c r="YO378" s="34"/>
      <c r="YP378" s="34"/>
      <c r="YQ378" s="34"/>
      <c r="YR378" s="34"/>
      <c r="YS378" s="34"/>
      <c r="YT378" s="34"/>
      <c r="YU378" s="34"/>
      <c r="YV378" s="34"/>
      <c r="YW378" s="34"/>
      <c r="YX378" s="34"/>
      <c r="YY378" s="34"/>
      <c r="YZ378" s="34"/>
      <c r="ZA378" s="34"/>
      <c r="ZB378" s="34"/>
      <c r="ZC378" s="34"/>
      <c r="ZD378" s="34"/>
      <c r="ZE378" s="34"/>
      <c r="ZF378" s="34"/>
      <c r="ZG378" s="34"/>
      <c r="ZH378" s="34"/>
      <c r="ZI378" s="34"/>
      <c r="ZJ378" s="34"/>
      <c r="ZK378" s="34"/>
      <c r="ZL378" s="34"/>
      <c r="ZM378" s="34"/>
      <c r="ZN378" s="34"/>
      <c r="ZO378" s="34"/>
      <c r="ZP378" s="34"/>
      <c r="ZQ378" s="34"/>
      <c r="ZR378" s="34"/>
      <c r="ZS378" s="34"/>
      <c r="ZT378" s="34"/>
      <c r="ZU378" s="34"/>
      <c r="ZV378" s="34"/>
      <c r="ZW378" s="34"/>
      <c r="ZX378" s="34"/>
      <c r="ZY378" s="34"/>
      <c r="ZZ378" s="34"/>
      <c r="AAA378" s="34"/>
      <c r="AAB378" s="34"/>
      <c r="AAC378" s="34"/>
      <c r="AAD378" s="34"/>
      <c r="AAE378" s="34"/>
      <c r="AAF378" s="34"/>
      <c r="AAG378" s="34"/>
      <c r="AAH378" s="34"/>
      <c r="AAI378" s="34"/>
      <c r="AAJ378" s="34"/>
      <c r="AAK378" s="34"/>
      <c r="AAL378" s="34"/>
      <c r="AAM378" s="34"/>
      <c r="AAN378" s="34"/>
      <c r="AAO378" s="34"/>
      <c r="AAP378" s="34"/>
      <c r="AAQ378" s="34"/>
      <c r="AAR378" s="34"/>
      <c r="AAS378" s="34"/>
      <c r="AAT378" s="34"/>
      <c r="AAU378" s="34"/>
      <c r="AAV378" s="34"/>
      <c r="AAW378" s="34"/>
      <c r="AAX378" s="34"/>
      <c r="AAY378" s="34"/>
      <c r="AAZ378" s="34"/>
      <c r="ABA378" s="34"/>
      <c r="ABB378" s="34"/>
      <c r="ABC378" s="34"/>
      <c r="ABD378" s="34"/>
      <c r="ABE378" s="34"/>
      <c r="ABF378" s="34"/>
      <c r="ABG378" s="34"/>
      <c r="ABH378" s="34"/>
      <c r="ABI378" s="34"/>
      <c r="ABJ378" s="34"/>
      <c r="ABK378" s="34"/>
      <c r="ABL378" s="34"/>
      <c r="ABM378" s="34"/>
      <c r="ABN378" s="34"/>
      <c r="ABO378" s="34"/>
      <c r="ABP378" s="34"/>
      <c r="ABQ378" s="34"/>
      <c r="ABR378" s="34"/>
      <c r="ABS378" s="34"/>
      <c r="ABT378" s="34"/>
      <c r="ABU378" s="34"/>
      <c r="ABV378" s="34"/>
      <c r="ABW378" s="34"/>
      <c r="ABX378" s="34"/>
      <c r="ABY378" s="34"/>
      <c r="ABZ378" s="34"/>
      <c r="ACA378" s="34"/>
      <c r="ACB378" s="34"/>
      <c r="ACC378" s="34"/>
      <c r="ACD378" s="34"/>
      <c r="ACE378" s="34"/>
      <c r="ACF378" s="34"/>
      <c r="ACG378" s="34"/>
      <c r="ACH378" s="34"/>
      <c r="ACI378" s="34"/>
      <c r="ACJ378" s="34"/>
      <c r="ACK378" s="34"/>
      <c r="ACL378" s="34"/>
      <c r="ACM378" s="34"/>
      <c r="ACN378" s="34"/>
      <c r="ACO378" s="34"/>
      <c r="ACP378" s="34"/>
      <c r="ACQ378" s="34"/>
      <c r="ACR378" s="34"/>
      <c r="ACS378" s="34"/>
      <c r="ACT378" s="34"/>
      <c r="ACU378" s="34"/>
      <c r="ACV378" s="34"/>
      <c r="ACW378" s="34"/>
      <c r="ACX378" s="34"/>
      <c r="ACY378" s="34"/>
      <c r="ACZ378" s="34"/>
      <c r="ADA378" s="34"/>
      <c r="ADB378" s="34"/>
      <c r="ADC378" s="34"/>
      <c r="ADD378" s="34"/>
      <c r="ADE378" s="34"/>
      <c r="ADF378" s="34"/>
      <c r="ADG378" s="34"/>
      <c r="ADH378" s="34"/>
      <c r="ADI378" s="34"/>
      <c r="ADJ378" s="34"/>
      <c r="ADK378" s="34"/>
      <c r="ADL378" s="34"/>
      <c r="ADM378" s="34"/>
      <c r="ADN378" s="34"/>
      <c r="ADO378" s="34"/>
      <c r="ADP378" s="34"/>
      <c r="ADQ378" s="34"/>
      <c r="ADR378" s="34"/>
      <c r="ADS378" s="34"/>
      <c r="ADT378" s="34"/>
      <c r="ADU378" s="34"/>
      <c r="ADV378" s="34"/>
      <c r="ADW378" s="34"/>
      <c r="ADX378" s="34"/>
      <c r="ADY378" s="34"/>
      <c r="ADZ378" s="34"/>
      <c r="AEA378" s="34"/>
      <c r="AEB378" s="34"/>
      <c r="AEC378" s="34"/>
      <c r="AED378" s="34"/>
      <c r="AEE378" s="34"/>
      <c r="AEF378" s="34"/>
      <c r="AEG378" s="34"/>
      <c r="AEH378" s="34"/>
      <c r="AEI378" s="34"/>
      <c r="AEJ378" s="34"/>
      <c r="AEK378" s="34"/>
      <c r="AEL378" s="34"/>
      <c r="AEM378" s="34"/>
      <c r="AEN378" s="34"/>
      <c r="AEO378" s="34"/>
      <c r="AEP378" s="34"/>
      <c r="AEQ378" s="34"/>
      <c r="AER378" s="34"/>
      <c r="AES378" s="34"/>
      <c r="AET378" s="34"/>
      <c r="AEU378" s="34"/>
      <c r="AEV378" s="34"/>
      <c r="AEW378" s="34"/>
      <c r="AEX378" s="34"/>
      <c r="AEY378" s="34"/>
      <c r="AEZ378" s="34"/>
      <c r="AFA378" s="34"/>
      <c r="AFB378" s="34"/>
      <c r="AFC378" s="34"/>
      <c r="AFD378" s="34"/>
      <c r="AFE378" s="34"/>
      <c r="AFF378" s="34"/>
      <c r="AFG378" s="34"/>
      <c r="AFH378" s="34"/>
      <c r="AFI378" s="34"/>
      <c r="AFJ378" s="34"/>
      <c r="AFK378" s="34"/>
      <c r="AFL378" s="34"/>
      <c r="AFM378" s="34"/>
      <c r="AFN378" s="34"/>
      <c r="AFO378" s="34"/>
      <c r="AFP378" s="34"/>
      <c r="AFQ378" s="34"/>
      <c r="AFR378" s="34"/>
      <c r="AFS378" s="34"/>
      <c r="AFT378" s="34"/>
      <c r="AFU378" s="34"/>
      <c r="AFV378" s="34"/>
      <c r="AFW378" s="34"/>
      <c r="AFX378" s="34"/>
      <c r="AFY378" s="34"/>
      <c r="AFZ378" s="34"/>
      <c r="AGA378" s="34"/>
      <c r="AGB378" s="34"/>
      <c r="AGC378" s="34"/>
      <c r="AGD378" s="34"/>
      <c r="AGE378" s="34"/>
      <c r="AGF378" s="34"/>
      <c r="AGG378" s="34"/>
      <c r="AGH378" s="34"/>
      <c r="AGI378" s="34"/>
      <c r="AGJ378" s="34"/>
      <c r="AGK378" s="34"/>
      <c r="AGL378" s="34"/>
      <c r="AGM378" s="34"/>
      <c r="AGN378" s="34"/>
      <c r="AGO378" s="34"/>
      <c r="AGP378" s="34"/>
      <c r="AGQ378" s="34"/>
      <c r="AGR378" s="34"/>
      <c r="AGS378" s="34"/>
      <c r="AGT378" s="34"/>
      <c r="AGU378" s="34"/>
      <c r="AGV378" s="34"/>
      <c r="AGW378" s="34"/>
      <c r="AGX378" s="34"/>
      <c r="AGY378" s="34"/>
      <c r="AGZ378" s="34"/>
      <c r="AHA378" s="34"/>
      <c r="AHB378" s="34"/>
      <c r="AHC378" s="34"/>
      <c r="AHD378" s="34"/>
      <c r="AHE378" s="34"/>
      <c r="AHF378" s="34"/>
      <c r="AHG378" s="34"/>
      <c r="AHH378" s="34"/>
      <c r="AHI378" s="34"/>
      <c r="AHJ378" s="34"/>
      <c r="AHK378" s="34"/>
      <c r="AHL378" s="34"/>
      <c r="AHM378" s="34"/>
      <c r="AHN378" s="34"/>
      <c r="AHO378" s="34"/>
      <c r="AHP378" s="34"/>
      <c r="AHQ378" s="34"/>
      <c r="AHR378" s="34"/>
      <c r="AHS378" s="34"/>
      <c r="AHT378" s="34"/>
      <c r="AHU378" s="34"/>
      <c r="AHV378" s="34"/>
      <c r="AHW378" s="34"/>
      <c r="AHX378" s="34"/>
      <c r="AHY378" s="34"/>
      <c r="AHZ378" s="34"/>
      <c r="AIA378" s="34"/>
      <c r="AIB378" s="34"/>
      <c r="AIC378" s="34"/>
      <c r="AID378" s="34"/>
      <c r="AIE378" s="34"/>
      <c r="AIF378" s="34"/>
      <c r="AIG378" s="34"/>
      <c r="AIH378" s="34"/>
      <c r="AII378" s="34"/>
      <c r="AIJ378" s="34"/>
      <c r="AIK378" s="34"/>
      <c r="AIL378" s="34"/>
      <c r="AIM378" s="34"/>
      <c r="AIN378" s="34"/>
      <c r="AIO378" s="34"/>
      <c r="AIP378" s="34"/>
      <c r="AIQ378" s="34"/>
      <c r="AIR378" s="34"/>
      <c r="AIS378" s="34"/>
      <c r="AIT378" s="34"/>
      <c r="AIU378" s="34"/>
      <c r="AIV378" s="34"/>
      <c r="AIW378" s="34"/>
      <c r="AIX378" s="34"/>
      <c r="AIY378" s="34"/>
      <c r="AIZ378" s="34"/>
      <c r="AJA378" s="34"/>
      <c r="AJB378" s="34"/>
      <c r="AJC378" s="34"/>
      <c r="AJD378" s="34"/>
      <c r="AJE378" s="34"/>
      <c r="AJF378" s="34"/>
      <c r="AJG378" s="34"/>
      <c r="AJH378" s="34"/>
      <c r="AJI378" s="34"/>
      <c r="AJJ378" s="34"/>
      <c r="AJK378" s="34"/>
      <c r="AJL378" s="34"/>
      <c r="AJM378" s="34"/>
      <c r="AJN378" s="34"/>
      <c r="AJO378" s="34"/>
      <c r="AJP378" s="34"/>
      <c r="AJQ378" s="34"/>
      <c r="AJR378" s="34"/>
      <c r="AJS378" s="34"/>
      <c r="AJT378" s="34"/>
      <c r="AJU378" s="34"/>
      <c r="AJV378" s="34"/>
      <c r="AJW378" s="34"/>
      <c r="AJX378" s="34"/>
      <c r="AJY378" s="34"/>
      <c r="AJZ378" s="34"/>
      <c r="AKA378" s="34"/>
      <c r="AKB378" s="34"/>
      <c r="AKC378" s="34"/>
      <c r="AKD378" s="34"/>
      <c r="AKE378" s="34"/>
      <c r="AKF378" s="34"/>
      <c r="AKG378" s="34"/>
      <c r="AKH378" s="34"/>
      <c r="AKI378" s="34"/>
      <c r="AKJ378" s="34"/>
      <c r="AKK378" s="34"/>
      <c r="AKL378" s="34"/>
      <c r="AKM378" s="34"/>
      <c r="AKN378" s="34"/>
      <c r="AKO378" s="34"/>
      <c r="AKP378" s="34"/>
      <c r="AKQ378" s="34"/>
      <c r="AKR378" s="34"/>
      <c r="AKS378" s="34"/>
      <c r="AKT378" s="34"/>
      <c r="AKU378" s="34"/>
      <c r="AKV378" s="34"/>
      <c r="AKW378" s="34"/>
      <c r="AKX378" s="34"/>
      <c r="AKY378" s="34"/>
      <c r="AKZ378" s="34"/>
      <c r="ALA378" s="34"/>
      <c r="ALB378" s="34"/>
      <c r="ALC378" s="34"/>
      <c r="ALD378" s="34"/>
      <c r="ALE378" s="34"/>
      <c r="ALF378" s="34"/>
      <c r="ALG378" s="34"/>
      <c r="ALH378" s="34"/>
      <c r="ALI378" s="34"/>
      <c r="ALJ378" s="34"/>
      <c r="ALK378" s="34"/>
      <c r="ALL378" s="34"/>
      <c r="ALM378" s="34"/>
      <c r="ALN378" s="34"/>
      <c r="ALO378" s="34"/>
      <c r="ALP378" s="34"/>
      <c r="ALQ378" s="34"/>
      <c r="ALR378" s="34"/>
      <c r="ALS378" s="34"/>
      <c r="ALT378" s="34"/>
      <c r="ALU378" s="34"/>
      <c r="ALV378" s="34"/>
      <c r="ALW378" s="34"/>
      <c r="ALX378" s="34"/>
      <c r="ALY378" s="34"/>
      <c r="ALZ378" s="34"/>
      <c r="AMA378" s="34"/>
      <c r="AMB378" s="34"/>
      <c r="AMC378" s="34"/>
      <c r="AMD378" s="34"/>
      <c r="AME378" s="34"/>
      <c r="AMF378" s="34"/>
      <c r="AMG378" s="34"/>
      <c r="AMH378" s="34"/>
      <c r="AMI378" s="34"/>
      <c r="AMJ378" s="34"/>
      <c r="AMK378" s="34"/>
    </row>
    <row r="379" spans="1:1025" ht="15.75" x14ac:dyDescent="0.25">
      <c r="A379" s="34"/>
      <c r="B379" s="57" t="s">
        <v>15</v>
      </c>
      <c r="C379" s="30"/>
      <c r="D379" s="21">
        <f>C371</f>
        <v>53125.819914599982</v>
      </c>
      <c r="E379" s="21"/>
      <c r="F379" s="34"/>
      <c r="G379" s="117" t="s">
        <v>18</v>
      </c>
      <c r="H379" s="70">
        <f>K279</f>
        <v>0</v>
      </c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4"/>
      <c r="BM379" s="34"/>
      <c r="BN379" s="34"/>
      <c r="BO379" s="34"/>
      <c r="BP379" s="34"/>
      <c r="BQ379" s="34"/>
      <c r="BR379" s="34"/>
      <c r="BS379" s="34"/>
      <c r="BT379" s="34"/>
      <c r="BU379" s="34"/>
      <c r="BV379" s="34"/>
      <c r="BW379" s="34"/>
      <c r="BX379" s="34"/>
      <c r="BY379" s="34"/>
      <c r="BZ379" s="34"/>
      <c r="CA379" s="34"/>
      <c r="CB379" s="34"/>
      <c r="CC379" s="34"/>
      <c r="CD379" s="34"/>
      <c r="CE379" s="34"/>
      <c r="CF379" s="34"/>
      <c r="CG379" s="34"/>
      <c r="CH379" s="34"/>
      <c r="CI379" s="34"/>
      <c r="CJ379" s="34"/>
      <c r="CK379" s="34"/>
      <c r="CL379" s="34"/>
      <c r="CM379" s="34"/>
      <c r="CN379" s="34"/>
      <c r="CO379" s="34"/>
      <c r="CP379" s="34"/>
      <c r="CQ379" s="34"/>
      <c r="CR379" s="34"/>
      <c r="CS379" s="34"/>
      <c r="CT379" s="34"/>
      <c r="CU379" s="34"/>
      <c r="CV379" s="34"/>
      <c r="CW379" s="34"/>
      <c r="CX379" s="34"/>
      <c r="CY379" s="34"/>
      <c r="CZ379" s="34"/>
      <c r="DA379" s="34"/>
      <c r="DB379" s="34"/>
      <c r="DC379" s="34"/>
      <c r="DD379" s="34"/>
      <c r="DE379" s="34"/>
      <c r="DF379" s="34"/>
      <c r="DG379" s="34"/>
      <c r="DH379" s="34"/>
      <c r="DI379" s="34"/>
      <c r="DJ379" s="34"/>
      <c r="DK379" s="34"/>
      <c r="DL379" s="34"/>
      <c r="DM379" s="34"/>
      <c r="DN379" s="34"/>
      <c r="DO379" s="34"/>
      <c r="DP379" s="34"/>
      <c r="DQ379" s="34"/>
      <c r="DR379" s="34"/>
      <c r="DS379" s="34"/>
      <c r="DT379" s="34"/>
      <c r="DU379" s="34"/>
      <c r="DV379" s="34"/>
      <c r="DW379" s="34"/>
      <c r="DX379" s="34"/>
      <c r="DY379" s="34"/>
      <c r="DZ379" s="34"/>
      <c r="EA379" s="34"/>
      <c r="EB379" s="34"/>
      <c r="EC379" s="34"/>
      <c r="ED379" s="34"/>
      <c r="EE379" s="34"/>
      <c r="EF379" s="34"/>
      <c r="EG379" s="34"/>
      <c r="EH379" s="34"/>
      <c r="EI379" s="34"/>
      <c r="EJ379" s="34"/>
      <c r="EK379" s="34"/>
      <c r="EL379" s="34"/>
      <c r="EM379" s="34"/>
      <c r="EN379" s="34"/>
      <c r="EO379" s="34"/>
      <c r="EP379" s="34"/>
      <c r="EQ379" s="34"/>
      <c r="ER379" s="34"/>
      <c r="ES379" s="34"/>
      <c r="ET379" s="34"/>
      <c r="EU379" s="34"/>
      <c r="EV379" s="34"/>
      <c r="EW379" s="34"/>
      <c r="EX379" s="34"/>
      <c r="EY379" s="34"/>
      <c r="EZ379" s="34"/>
      <c r="FA379" s="34"/>
      <c r="FB379" s="34"/>
      <c r="FC379" s="34"/>
      <c r="FD379" s="34"/>
      <c r="FE379" s="34"/>
      <c r="FF379" s="34"/>
      <c r="FG379" s="34"/>
      <c r="FH379" s="34"/>
      <c r="FI379" s="34"/>
      <c r="FJ379" s="34"/>
      <c r="FK379" s="34"/>
      <c r="FL379" s="34"/>
      <c r="FM379" s="34"/>
      <c r="FN379" s="34"/>
      <c r="FO379" s="34"/>
      <c r="FP379" s="34"/>
      <c r="FQ379" s="34"/>
      <c r="FR379" s="34"/>
      <c r="FS379" s="34"/>
      <c r="FT379" s="34"/>
      <c r="FU379" s="34"/>
      <c r="FV379" s="34"/>
      <c r="FW379" s="34"/>
      <c r="FX379" s="34"/>
      <c r="FY379" s="34"/>
      <c r="FZ379" s="34"/>
      <c r="GA379" s="34"/>
      <c r="GB379" s="34"/>
      <c r="GC379" s="34"/>
      <c r="GD379" s="34"/>
      <c r="GE379" s="34"/>
      <c r="GF379" s="34"/>
      <c r="GG379" s="34"/>
      <c r="GH379" s="34"/>
      <c r="GI379" s="34"/>
      <c r="GJ379" s="34"/>
      <c r="GK379" s="34"/>
      <c r="GL379" s="34"/>
      <c r="GM379" s="34"/>
      <c r="GN379" s="34"/>
      <c r="GO379" s="34"/>
      <c r="GP379" s="34"/>
      <c r="GQ379" s="34"/>
      <c r="GR379" s="34"/>
      <c r="GS379" s="34"/>
      <c r="GT379" s="34"/>
      <c r="GU379" s="34"/>
      <c r="GV379" s="34"/>
      <c r="GW379" s="34"/>
      <c r="GX379" s="34"/>
      <c r="GY379" s="34"/>
      <c r="GZ379" s="34"/>
      <c r="HA379" s="34"/>
      <c r="HB379" s="34"/>
      <c r="HC379" s="34"/>
      <c r="HD379" s="34"/>
      <c r="HE379" s="34"/>
      <c r="HF379" s="34"/>
      <c r="HG379" s="34"/>
      <c r="HH379" s="34"/>
      <c r="HI379" s="34"/>
      <c r="HJ379" s="34"/>
      <c r="HK379" s="34"/>
      <c r="HL379" s="34"/>
      <c r="HM379" s="34"/>
      <c r="HN379" s="34"/>
      <c r="HO379" s="34"/>
      <c r="HP379" s="34"/>
      <c r="HQ379" s="34"/>
      <c r="HR379" s="34"/>
      <c r="HS379" s="34"/>
      <c r="HT379" s="34"/>
      <c r="HU379" s="34"/>
      <c r="HV379" s="34"/>
      <c r="HW379" s="34"/>
      <c r="HX379" s="34"/>
      <c r="HY379" s="34"/>
      <c r="HZ379" s="34"/>
      <c r="IA379" s="34"/>
      <c r="IB379" s="34"/>
      <c r="IC379" s="34"/>
      <c r="ID379" s="34"/>
      <c r="IE379" s="34"/>
      <c r="IF379" s="34"/>
      <c r="IG379" s="34"/>
      <c r="IH379" s="34"/>
      <c r="II379" s="34"/>
      <c r="IJ379" s="34"/>
      <c r="IK379" s="34"/>
      <c r="IL379" s="34"/>
      <c r="IM379" s="34"/>
      <c r="IN379" s="34"/>
      <c r="IO379" s="34"/>
      <c r="IP379" s="34"/>
      <c r="IQ379" s="34"/>
      <c r="IR379" s="34"/>
      <c r="IS379" s="34"/>
      <c r="IT379" s="34"/>
      <c r="IU379" s="34"/>
      <c r="IV379" s="34"/>
      <c r="IW379" s="34"/>
      <c r="IX379" s="34"/>
      <c r="IY379" s="34"/>
      <c r="IZ379" s="34"/>
      <c r="JA379" s="34"/>
      <c r="JB379" s="34"/>
      <c r="JC379" s="34"/>
      <c r="JD379" s="34"/>
      <c r="JE379" s="34"/>
      <c r="JF379" s="34"/>
      <c r="JG379" s="34"/>
      <c r="JH379" s="34"/>
      <c r="JI379" s="34"/>
      <c r="JJ379" s="34"/>
      <c r="JK379" s="34"/>
      <c r="JL379" s="34"/>
      <c r="JM379" s="34"/>
      <c r="JN379" s="34"/>
      <c r="JO379" s="34"/>
      <c r="JP379" s="34"/>
      <c r="JQ379" s="34"/>
      <c r="JR379" s="34"/>
      <c r="JS379" s="34"/>
      <c r="JT379" s="34"/>
      <c r="JU379" s="34"/>
      <c r="JV379" s="34"/>
      <c r="JW379" s="34"/>
      <c r="JX379" s="34"/>
      <c r="JY379" s="34"/>
      <c r="JZ379" s="34"/>
      <c r="KA379" s="34"/>
      <c r="KB379" s="34"/>
      <c r="KC379" s="34"/>
      <c r="KD379" s="34"/>
      <c r="KE379" s="34"/>
      <c r="KF379" s="34"/>
      <c r="KG379" s="34"/>
      <c r="KH379" s="34"/>
      <c r="KI379" s="34"/>
      <c r="KJ379" s="34"/>
      <c r="KK379" s="34"/>
      <c r="KL379" s="34"/>
      <c r="KM379" s="34"/>
      <c r="KN379" s="34"/>
      <c r="KO379" s="34"/>
      <c r="KP379" s="34"/>
      <c r="KQ379" s="34"/>
      <c r="KR379" s="34"/>
      <c r="KS379" s="34"/>
      <c r="KT379" s="34"/>
      <c r="KU379" s="34"/>
      <c r="KV379" s="34"/>
      <c r="KW379" s="34"/>
      <c r="KX379" s="34"/>
      <c r="KY379" s="34"/>
      <c r="KZ379" s="34"/>
      <c r="LA379" s="34"/>
      <c r="LB379" s="34"/>
      <c r="LC379" s="34"/>
      <c r="LD379" s="34"/>
      <c r="LE379" s="34"/>
      <c r="LF379" s="34"/>
      <c r="LG379" s="34"/>
      <c r="LH379" s="34"/>
      <c r="LI379" s="34"/>
      <c r="LJ379" s="34"/>
      <c r="LK379" s="34"/>
      <c r="LL379" s="34"/>
      <c r="LM379" s="34"/>
      <c r="LN379" s="34"/>
      <c r="LO379" s="34"/>
      <c r="LP379" s="34"/>
      <c r="LQ379" s="34"/>
      <c r="LR379" s="34"/>
      <c r="LS379" s="34"/>
      <c r="LT379" s="34"/>
      <c r="LU379" s="34"/>
      <c r="LV379" s="34"/>
      <c r="LW379" s="34"/>
      <c r="LX379" s="34"/>
      <c r="LY379" s="34"/>
      <c r="LZ379" s="34"/>
      <c r="MA379" s="34"/>
      <c r="MB379" s="34"/>
      <c r="MC379" s="34"/>
      <c r="MD379" s="34"/>
      <c r="ME379" s="34"/>
      <c r="MF379" s="34"/>
      <c r="MG379" s="34"/>
      <c r="MH379" s="34"/>
      <c r="MI379" s="34"/>
      <c r="MJ379" s="34"/>
      <c r="MK379" s="34"/>
      <c r="ML379" s="34"/>
      <c r="MM379" s="34"/>
      <c r="MN379" s="34"/>
      <c r="MO379" s="34"/>
      <c r="MP379" s="34"/>
      <c r="MQ379" s="34"/>
      <c r="MR379" s="34"/>
      <c r="MS379" s="34"/>
      <c r="MT379" s="34"/>
      <c r="MU379" s="34"/>
      <c r="MV379" s="34"/>
      <c r="MW379" s="34"/>
      <c r="MX379" s="34"/>
      <c r="MY379" s="34"/>
      <c r="MZ379" s="34"/>
      <c r="NA379" s="34"/>
      <c r="NB379" s="34"/>
      <c r="NC379" s="34"/>
      <c r="ND379" s="34"/>
      <c r="NE379" s="34"/>
      <c r="NF379" s="34"/>
      <c r="NG379" s="34"/>
      <c r="NH379" s="34"/>
      <c r="NI379" s="34"/>
      <c r="NJ379" s="34"/>
      <c r="NK379" s="34"/>
      <c r="NL379" s="34"/>
      <c r="NM379" s="34"/>
      <c r="NN379" s="34"/>
      <c r="NO379" s="34"/>
      <c r="NP379" s="34"/>
      <c r="NQ379" s="34"/>
      <c r="NR379" s="34"/>
      <c r="NS379" s="34"/>
      <c r="NT379" s="34"/>
      <c r="NU379" s="34"/>
      <c r="NV379" s="34"/>
      <c r="NW379" s="34"/>
      <c r="NX379" s="34"/>
      <c r="NY379" s="34"/>
      <c r="NZ379" s="34"/>
      <c r="OA379" s="34"/>
      <c r="OB379" s="34"/>
      <c r="OC379" s="34"/>
      <c r="OD379" s="34"/>
      <c r="OE379" s="34"/>
      <c r="OF379" s="34"/>
      <c r="OG379" s="34"/>
      <c r="OH379" s="34"/>
      <c r="OI379" s="34"/>
      <c r="OJ379" s="34"/>
      <c r="OK379" s="34"/>
      <c r="OL379" s="34"/>
      <c r="OM379" s="34"/>
      <c r="ON379" s="34"/>
      <c r="OO379" s="34"/>
      <c r="OP379" s="34"/>
      <c r="OQ379" s="34"/>
      <c r="OR379" s="34"/>
      <c r="OS379" s="34"/>
      <c r="OT379" s="34"/>
      <c r="OU379" s="34"/>
      <c r="OV379" s="34"/>
      <c r="OW379" s="34"/>
      <c r="OX379" s="34"/>
      <c r="OY379" s="34"/>
      <c r="OZ379" s="34"/>
      <c r="PA379" s="34"/>
      <c r="PB379" s="34"/>
      <c r="PC379" s="34"/>
      <c r="PD379" s="34"/>
      <c r="PE379" s="34"/>
      <c r="PF379" s="34"/>
      <c r="PG379" s="34"/>
      <c r="PH379" s="34"/>
      <c r="PI379" s="34"/>
      <c r="PJ379" s="34"/>
      <c r="PK379" s="34"/>
      <c r="PL379" s="34"/>
      <c r="PM379" s="34"/>
      <c r="PN379" s="34"/>
      <c r="PO379" s="34"/>
      <c r="PP379" s="34"/>
      <c r="PQ379" s="34"/>
      <c r="PR379" s="34"/>
      <c r="PS379" s="34"/>
      <c r="PT379" s="34"/>
      <c r="PU379" s="34"/>
      <c r="PV379" s="34"/>
      <c r="PW379" s="34"/>
      <c r="PX379" s="34"/>
      <c r="PY379" s="34"/>
      <c r="PZ379" s="34"/>
      <c r="QA379" s="34"/>
      <c r="QB379" s="34"/>
      <c r="QC379" s="34"/>
      <c r="QD379" s="34"/>
      <c r="QE379" s="34"/>
      <c r="QF379" s="34"/>
      <c r="QG379" s="34"/>
      <c r="QH379" s="34"/>
      <c r="QI379" s="34"/>
      <c r="QJ379" s="34"/>
      <c r="QK379" s="34"/>
      <c r="QL379" s="34"/>
      <c r="QM379" s="34"/>
      <c r="QN379" s="34"/>
      <c r="QO379" s="34"/>
      <c r="QP379" s="34"/>
      <c r="QQ379" s="34"/>
      <c r="QR379" s="34"/>
      <c r="QS379" s="34"/>
      <c r="QT379" s="34"/>
      <c r="QU379" s="34"/>
      <c r="QV379" s="34"/>
      <c r="QW379" s="34"/>
      <c r="QX379" s="34"/>
      <c r="QY379" s="34"/>
      <c r="QZ379" s="34"/>
      <c r="RA379" s="34"/>
      <c r="RB379" s="34"/>
      <c r="RC379" s="34"/>
      <c r="RD379" s="34"/>
      <c r="RE379" s="34"/>
      <c r="RF379" s="34"/>
      <c r="RG379" s="34"/>
      <c r="RH379" s="34"/>
      <c r="RI379" s="34"/>
      <c r="RJ379" s="34"/>
      <c r="RK379" s="34"/>
      <c r="RL379" s="34"/>
      <c r="RM379" s="34"/>
      <c r="RN379" s="34"/>
      <c r="RO379" s="34"/>
      <c r="RP379" s="34"/>
      <c r="RQ379" s="34"/>
      <c r="RR379" s="34"/>
      <c r="RS379" s="34"/>
      <c r="RT379" s="34"/>
      <c r="RU379" s="34"/>
      <c r="RV379" s="34"/>
      <c r="RW379" s="34"/>
      <c r="RX379" s="34"/>
      <c r="RY379" s="34"/>
      <c r="RZ379" s="34"/>
      <c r="SA379" s="34"/>
      <c r="SB379" s="34"/>
      <c r="SC379" s="34"/>
      <c r="SD379" s="34"/>
      <c r="SE379" s="34"/>
      <c r="SF379" s="34"/>
      <c r="SG379" s="34"/>
      <c r="SH379" s="34"/>
      <c r="SI379" s="34"/>
      <c r="SJ379" s="34"/>
      <c r="SK379" s="34"/>
      <c r="SL379" s="34"/>
      <c r="SM379" s="34"/>
      <c r="SN379" s="34"/>
      <c r="SO379" s="34"/>
      <c r="SP379" s="34"/>
      <c r="SQ379" s="34"/>
      <c r="SR379" s="34"/>
      <c r="SS379" s="34"/>
      <c r="ST379" s="34"/>
      <c r="SU379" s="34"/>
      <c r="SV379" s="34"/>
      <c r="SW379" s="34"/>
      <c r="SX379" s="34"/>
      <c r="SY379" s="34"/>
      <c r="SZ379" s="34"/>
      <c r="TA379" s="34"/>
      <c r="TB379" s="34"/>
      <c r="TC379" s="34"/>
      <c r="TD379" s="34"/>
      <c r="TE379" s="34"/>
      <c r="TF379" s="34"/>
      <c r="TG379" s="34"/>
      <c r="TH379" s="34"/>
      <c r="TI379" s="34"/>
      <c r="TJ379" s="34"/>
      <c r="TK379" s="34"/>
      <c r="TL379" s="34"/>
      <c r="TM379" s="34"/>
      <c r="TN379" s="34"/>
      <c r="TO379" s="34"/>
      <c r="TP379" s="34"/>
      <c r="TQ379" s="34"/>
      <c r="TR379" s="34"/>
      <c r="TS379" s="34"/>
      <c r="TT379" s="34"/>
      <c r="TU379" s="34"/>
      <c r="TV379" s="34"/>
      <c r="TW379" s="34"/>
      <c r="TX379" s="34"/>
      <c r="TY379" s="34"/>
      <c r="TZ379" s="34"/>
      <c r="UA379" s="34"/>
      <c r="UB379" s="34"/>
      <c r="UC379" s="34"/>
      <c r="UD379" s="34"/>
      <c r="UE379" s="34"/>
      <c r="UF379" s="34"/>
      <c r="UG379" s="34"/>
      <c r="UH379" s="34"/>
      <c r="UI379" s="34"/>
      <c r="UJ379" s="34"/>
      <c r="UK379" s="34"/>
      <c r="UL379" s="34"/>
      <c r="UM379" s="34"/>
      <c r="UN379" s="34"/>
      <c r="UO379" s="34"/>
      <c r="UP379" s="34"/>
      <c r="UQ379" s="34"/>
      <c r="UR379" s="34"/>
      <c r="US379" s="34"/>
      <c r="UT379" s="34"/>
      <c r="UU379" s="34"/>
      <c r="UV379" s="34"/>
      <c r="UW379" s="34"/>
      <c r="UX379" s="34"/>
      <c r="UY379" s="34"/>
      <c r="UZ379" s="34"/>
      <c r="VA379" s="34"/>
      <c r="VB379" s="34"/>
      <c r="VC379" s="34"/>
      <c r="VD379" s="34"/>
      <c r="VE379" s="34"/>
      <c r="VF379" s="34"/>
      <c r="VG379" s="34"/>
      <c r="VH379" s="34"/>
      <c r="VI379" s="34"/>
      <c r="VJ379" s="34"/>
      <c r="VK379" s="34"/>
      <c r="VL379" s="34"/>
      <c r="VM379" s="34"/>
      <c r="VN379" s="34"/>
      <c r="VO379" s="34"/>
      <c r="VP379" s="34"/>
      <c r="VQ379" s="34"/>
      <c r="VR379" s="34"/>
      <c r="VS379" s="34"/>
      <c r="VT379" s="34"/>
      <c r="VU379" s="34"/>
      <c r="VV379" s="34"/>
      <c r="VW379" s="34"/>
      <c r="VX379" s="34"/>
      <c r="VY379" s="34"/>
      <c r="VZ379" s="34"/>
      <c r="WA379" s="34"/>
      <c r="WB379" s="34"/>
      <c r="WC379" s="34"/>
      <c r="WD379" s="34"/>
      <c r="WE379" s="34"/>
      <c r="WF379" s="34"/>
      <c r="WG379" s="34"/>
      <c r="WH379" s="34"/>
      <c r="WI379" s="34"/>
      <c r="WJ379" s="34"/>
      <c r="WK379" s="34"/>
      <c r="WL379" s="34"/>
      <c r="WM379" s="34"/>
      <c r="WN379" s="34"/>
      <c r="WO379" s="34"/>
      <c r="WP379" s="34"/>
      <c r="WQ379" s="34"/>
      <c r="WR379" s="34"/>
      <c r="WS379" s="34"/>
      <c r="WT379" s="34"/>
      <c r="WU379" s="34"/>
      <c r="WV379" s="34"/>
      <c r="WW379" s="34"/>
      <c r="WX379" s="34"/>
      <c r="WY379" s="34"/>
      <c r="WZ379" s="34"/>
      <c r="XA379" s="34"/>
      <c r="XB379" s="34"/>
      <c r="XC379" s="34"/>
      <c r="XD379" s="34"/>
      <c r="XE379" s="34"/>
      <c r="XF379" s="34"/>
      <c r="XG379" s="34"/>
      <c r="XH379" s="34"/>
      <c r="XI379" s="34"/>
      <c r="XJ379" s="34"/>
      <c r="XK379" s="34"/>
      <c r="XL379" s="34"/>
      <c r="XM379" s="34"/>
      <c r="XN379" s="34"/>
      <c r="XO379" s="34"/>
      <c r="XP379" s="34"/>
      <c r="XQ379" s="34"/>
      <c r="XR379" s="34"/>
      <c r="XS379" s="34"/>
      <c r="XT379" s="34"/>
      <c r="XU379" s="34"/>
      <c r="XV379" s="34"/>
      <c r="XW379" s="34"/>
      <c r="XX379" s="34"/>
      <c r="XY379" s="34"/>
      <c r="XZ379" s="34"/>
      <c r="YA379" s="34"/>
      <c r="YB379" s="34"/>
      <c r="YC379" s="34"/>
      <c r="YD379" s="34"/>
      <c r="YE379" s="34"/>
      <c r="YF379" s="34"/>
      <c r="YG379" s="34"/>
      <c r="YH379" s="34"/>
      <c r="YI379" s="34"/>
      <c r="YJ379" s="34"/>
      <c r="YK379" s="34"/>
      <c r="YL379" s="34"/>
      <c r="YM379" s="34"/>
      <c r="YN379" s="34"/>
      <c r="YO379" s="34"/>
      <c r="YP379" s="34"/>
      <c r="YQ379" s="34"/>
      <c r="YR379" s="34"/>
      <c r="YS379" s="34"/>
      <c r="YT379" s="34"/>
      <c r="YU379" s="34"/>
      <c r="YV379" s="34"/>
      <c r="YW379" s="34"/>
      <c r="YX379" s="34"/>
      <c r="YY379" s="34"/>
      <c r="YZ379" s="34"/>
      <c r="ZA379" s="34"/>
      <c r="ZB379" s="34"/>
      <c r="ZC379" s="34"/>
      <c r="ZD379" s="34"/>
      <c r="ZE379" s="34"/>
      <c r="ZF379" s="34"/>
      <c r="ZG379" s="34"/>
      <c r="ZH379" s="34"/>
      <c r="ZI379" s="34"/>
      <c r="ZJ379" s="34"/>
      <c r="ZK379" s="34"/>
      <c r="ZL379" s="34"/>
      <c r="ZM379" s="34"/>
      <c r="ZN379" s="34"/>
      <c r="ZO379" s="34"/>
      <c r="ZP379" s="34"/>
      <c r="ZQ379" s="34"/>
      <c r="ZR379" s="34"/>
      <c r="ZS379" s="34"/>
      <c r="ZT379" s="34"/>
      <c r="ZU379" s="34"/>
      <c r="ZV379" s="34"/>
      <c r="ZW379" s="34"/>
      <c r="ZX379" s="34"/>
      <c r="ZY379" s="34"/>
      <c r="ZZ379" s="34"/>
      <c r="AAA379" s="34"/>
      <c r="AAB379" s="34"/>
      <c r="AAC379" s="34"/>
      <c r="AAD379" s="34"/>
      <c r="AAE379" s="34"/>
      <c r="AAF379" s="34"/>
      <c r="AAG379" s="34"/>
      <c r="AAH379" s="34"/>
      <c r="AAI379" s="34"/>
      <c r="AAJ379" s="34"/>
      <c r="AAK379" s="34"/>
      <c r="AAL379" s="34"/>
      <c r="AAM379" s="34"/>
      <c r="AAN379" s="34"/>
      <c r="AAO379" s="34"/>
      <c r="AAP379" s="34"/>
      <c r="AAQ379" s="34"/>
      <c r="AAR379" s="34"/>
      <c r="AAS379" s="34"/>
      <c r="AAT379" s="34"/>
      <c r="AAU379" s="34"/>
      <c r="AAV379" s="34"/>
      <c r="AAW379" s="34"/>
      <c r="AAX379" s="34"/>
      <c r="AAY379" s="34"/>
      <c r="AAZ379" s="34"/>
      <c r="ABA379" s="34"/>
      <c r="ABB379" s="34"/>
      <c r="ABC379" s="34"/>
      <c r="ABD379" s="34"/>
      <c r="ABE379" s="34"/>
      <c r="ABF379" s="34"/>
      <c r="ABG379" s="34"/>
      <c r="ABH379" s="34"/>
      <c r="ABI379" s="34"/>
      <c r="ABJ379" s="34"/>
      <c r="ABK379" s="34"/>
      <c r="ABL379" s="34"/>
      <c r="ABM379" s="34"/>
      <c r="ABN379" s="34"/>
      <c r="ABO379" s="34"/>
      <c r="ABP379" s="34"/>
      <c r="ABQ379" s="34"/>
      <c r="ABR379" s="34"/>
      <c r="ABS379" s="34"/>
      <c r="ABT379" s="34"/>
      <c r="ABU379" s="34"/>
      <c r="ABV379" s="34"/>
      <c r="ABW379" s="34"/>
      <c r="ABX379" s="34"/>
      <c r="ABY379" s="34"/>
      <c r="ABZ379" s="34"/>
      <c r="ACA379" s="34"/>
      <c r="ACB379" s="34"/>
      <c r="ACC379" s="34"/>
      <c r="ACD379" s="34"/>
      <c r="ACE379" s="34"/>
      <c r="ACF379" s="34"/>
      <c r="ACG379" s="34"/>
      <c r="ACH379" s="34"/>
      <c r="ACI379" s="34"/>
      <c r="ACJ379" s="34"/>
      <c r="ACK379" s="34"/>
      <c r="ACL379" s="34"/>
      <c r="ACM379" s="34"/>
      <c r="ACN379" s="34"/>
      <c r="ACO379" s="34"/>
      <c r="ACP379" s="34"/>
      <c r="ACQ379" s="34"/>
      <c r="ACR379" s="34"/>
      <c r="ACS379" s="34"/>
      <c r="ACT379" s="34"/>
      <c r="ACU379" s="34"/>
      <c r="ACV379" s="34"/>
      <c r="ACW379" s="34"/>
      <c r="ACX379" s="34"/>
      <c r="ACY379" s="34"/>
      <c r="ACZ379" s="34"/>
      <c r="ADA379" s="34"/>
      <c r="ADB379" s="34"/>
      <c r="ADC379" s="34"/>
      <c r="ADD379" s="34"/>
      <c r="ADE379" s="34"/>
      <c r="ADF379" s="34"/>
      <c r="ADG379" s="34"/>
      <c r="ADH379" s="34"/>
      <c r="ADI379" s="34"/>
      <c r="ADJ379" s="34"/>
      <c r="ADK379" s="34"/>
      <c r="ADL379" s="34"/>
      <c r="ADM379" s="34"/>
      <c r="ADN379" s="34"/>
      <c r="ADO379" s="34"/>
      <c r="ADP379" s="34"/>
      <c r="ADQ379" s="34"/>
      <c r="ADR379" s="34"/>
      <c r="ADS379" s="34"/>
      <c r="ADT379" s="34"/>
      <c r="ADU379" s="34"/>
      <c r="ADV379" s="34"/>
      <c r="ADW379" s="34"/>
      <c r="ADX379" s="34"/>
      <c r="ADY379" s="34"/>
      <c r="ADZ379" s="34"/>
      <c r="AEA379" s="34"/>
      <c r="AEB379" s="34"/>
      <c r="AEC379" s="34"/>
      <c r="AED379" s="34"/>
      <c r="AEE379" s="34"/>
      <c r="AEF379" s="34"/>
      <c r="AEG379" s="34"/>
      <c r="AEH379" s="34"/>
      <c r="AEI379" s="34"/>
      <c r="AEJ379" s="34"/>
      <c r="AEK379" s="34"/>
      <c r="AEL379" s="34"/>
      <c r="AEM379" s="34"/>
      <c r="AEN379" s="34"/>
      <c r="AEO379" s="34"/>
      <c r="AEP379" s="34"/>
      <c r="AEQ379" s="34"/>
      <c r="AER379" s="34"/>
      <c r="AES379" s="34"/>
      <c r="AET379" s="34"/>
      <c r="AEU379" s="34"/>
      <c r="AEV379" s="34"/>
      <c r="AEW379" s="34"/>
      <c r="AEX379" s="34"/>
      <c r="AEY379" s="34"/>
      <c r="AEZ379" s="34"/>
      <c r="AFA379" s="34"/>
      <c r="AFB379" s="34"/>
      <c r="AFC379" s="34"/>
      <c r="AFD379" s="34"/>
      <c r="AFE379" s="34"/>
      <c r="AFF379" s="34"/>
      <c r="AFG379" s="34"/>
      <c r="AFH379" s="34"/>
      <c r="AFI379" s="34"/>
      <c r="AFJ379" s="34"/>
      <c r="AFK379" s="34"/>
      <c r="AFL379" s="34"/>
      <c r="AFM379" s="34"/>
      <c r="AFN379" s="34"/>
      <c r="AFO379" s="34"/>
      <c r="AFP379" s="34"/>
      <c r="AFQ379" s="34"/>
      <c r="AFR379" s="34"/>
      <c r="AFS379" s="34"/>
      <c r="AFT379" s="34"/>
      <c r="AFU379" s="34"/>
      <c r="AFV379" s="34"/>
      <c r="AFW379" s="34"/>
      <c r="AFX379" s="34"/>
      <c r="AFY379" s="34"/>
      <c r="AFZ379" s="34"/>
      <c r="AGA379" s="34"/>
      <c r="AGB379" s="34"/>
      <c r="AGC379" s="34"/>
      <c r="AGD379" s="34"/>
      <c r="AGE379" s="34"/>
      <c r="AGF379" s="34"/>
      <c r="AGG379" s="34"/>
      <c r="AGH379" s="34"/>
      <c r="AGI379" s="34"/>
      <c r="AGJ379" s="34"/>
      <c r="AGK379" s="34"/>
      <c r="AGL379" s="34"/>
      <c r="AGM379" s="34"/>
      <c r="AGN379" s="34"/>
      <c r="AGO379" s="34"/>
      <c r="AGP379" s="34"/>
      <c r="AGQ379" s="34"/>
      <c r="AGR379" s="34"/>
      <c r="AGS379" s="34"/>
      <c r="AGT379" s="34"/>
      <c r="AGU379" s="34"/>
      <c r="AGV379" s="34"/>
      <c r="AGW379" s="34"/>
      <c r="AGX379" s="34"/>
      <c r="AGY379" s="34"/>
      <c r="AGZ379" s="34"/>
      <c r="AHA379" s="34"/>
      <c r="AHB379" s="34"/>
      <c r="AHC379" s="34"/>
      <c r="AHD379" s="34"/>
      <c r="AHE379" s="34"/>
      <c r="AHF379" s="34"/>
      <c r="AHG379" s="34"/>
      <c r="AHH379" s="34"/>
      <c r="AHI379" s="34"/>
      <c r="AHJ379" s="34"/>
      <c r="AHK379" s="34"/>
      <c r="AHL379" s="34"/>
      <c r="AHM379" s="34"/>
      <c r="AHN379" s="34"/>
      <c r="AHO379" s="34"/>
      <c r="AHP379" s="34"/>
      <c r="AHQ379" s="34"/>
      <c r="AHR379" s="34"/>
      <c r="AHS379" s="34"/>
      <c r="AHT379" s="34"/>
      <c r="AHU379" s="34"/>
      <c r="AHV379" s="34"/>
      <c r="AHW379" s="34"/>
      <c r="AHX379" s="34"/>
      <c r="AHY379" s="34"/>
      <c r="AHZ379" s="34"/>
      <c r="AIA379" s="34"/>
      <c r="AIB379" s="34"/>
      <c r="AIC379" s="34"/>
      <c r="AID379" s="34"/>
      <c r="AIE379" s="34"/>
      <c r="AIF379" s="34"/>
      <c r="AIG379" s="34"/>
      <c r="AIH379" s="34"/>
      <c r="AII379" s="34"/>
      <c r="AIJ379" s="34"/>
      <c r="AIK379" s="34"/>
      <c r="AIL379" s="34"/>
      <c r="AIM379" s="34"/>
      <c r="AIN379" s="34"/>
      <c r="AIO379" s="34"/>
      <c r="AIP379" s="34"/>
      <c r="AIQ379" s="34"/>
      <c r="AIR379" s="34"/>
      <c r="AIS379" s="34"/>
      <c r="AIT379" s="34"/>
      <c r="AIU379" s="34"/>
      <c r="AIV379" s="34"/>
      <c r="AIW379" s="34"/>
      <c r="AIX379" s="34"/>
      <c r="AIY379" s="34"/>
      <c r="AIZ379" s="34"/>
      <c r="AJA379" s="34"/>
      <c r="AJB379" s="34"/>
      <c r="AJC379" s="34"/>
      <c r="AJD379" s="34"/>
      <c r="AJE379" s="34"/>
      <c r="AJF379" s="34"/>
      <c r="AJG379" s="34"/>
      <c r="AJH379" s="34"/>
      <c r="AJI379" s="34"/>
      <c r="AJJ379" s="34"/>
      <c r="AJK379" s="34"/>
      <c r="AJL379" s="34"/>
      <c r="AJM379" s="34"/>
      <c r="AJN379" s="34"/>
      <c r="AJO379" s="34"/>
      <c r="AJP379" s="34"/>
      <c r="AJQ379" s="34"/>
      <c r="AJR379" s="34"/>
      <c r="AJS379" s="34"/>
      <c r="AJT379" s="34"/>
      <c r="AJU379" s="34"/>
      <c r="AJV379" s="34"/>
      <c r="AJW379" s="34"/>
      <c r="AJX379" s="34"/>
      <c r="AJY379" s="34"/>
      <c r="AJZ379" s="34"/>
      <c r="AKA379" s="34"/>
      <c r="AKB379" s="34"/>
      <c r="AKC379" s="34"/>
      <c r="AKD379" s="34"/>
      <c r="AKE379" s="34"/>
      <c r="AKF379" s="34"/>
      <c r="AKG379" s="34"/>
      <c r="AKH379" s="34"/>
      <c r="AKI379" s="34"/>
      <c r="AKJ379" s="34"/>
      <c r="AKK379" s="34"/>
      <c r="AKL379" s="34"/>
      <c r="AKM379" s="34"/>
      <c r="AKN379" s="34"/>
      <c r="AKO379" s="34"/>
      <c r="AKP379" s="34"/>
      <c r="AKQ379" s="34"/>
      <c r="AKR379" s="34"/>
      <c r="AKS379" s="34"/>
      <c r="AKT379" s="34"/>
      <c r="AKU379" s="34"/>
      <c r="AKV379" s="34"/>
      <c r="AKW379" s="34"/>
      <c r="AKX379" s="34"/>
      <c r="AKY379" s="34"/>
      <c r="AKZ379" s="34"/>
      <c r="ALA379" s="34"/>
      <c r="ALB379" s="34"/>
      <c r="ALC379" s="34"/>
      <c r="ALD379" s="34"/>
      <c r="ALE379" s="34"/>
      <c r="ALF379" s="34"/>
      <c r="ALG379" s="34"/>
      <c r="ALH379" s="34"/>
      <c r="ALI379" s="34"/>
      <c r="ALJ379" s="34"/>
      <c r="ALK379" s="34"/>
      <c r="ALL379" s="34"/>
      <c r="ALM379" s="34"/>
      <c r="ALN379" s="34"/>
      <c r="ALO379" s="34"/>
      <c r="ALP379" s="34"/>
      <c r="ALQ379" s="34"/>
      <c r="ALR379" s="34"/>
      <c r="ALS379" s="34"/>
      <c r="ALT379" s="34"/>
      <c r="ALU379" s="34"/>
      <c r="ALV379" s="34"/>
      <c r="ALW379" s="34"/>
      <c r="ALX379" s="34"/>
      <c r="ALY379" s="34"/>
      <c r="ALZ379" s="34"/>
      <c r="AMA379" s="34"/>
      <c r="AMB379" s="34"/>
      <c r="AMC379" s="34"/>
      <c r="AMD379" s="34"/>
      <c r="AME379" s="34"/>
      <c r="AMF379" s="34"/>
      <c r="AMG379" s="34"/>
      <c r="AMH379" s="34"/>
      <c r="AMI379" s="34"/>
      <c r="AMJ379" s="34"/>
      <c r="AMK379" s="34"/>
    </row>
    <row r="380" spans="1:1025" ht="15.75" x14ac:dyDescent="0.25">
      <c r="A380" s="34"/>
      <c r="B380" s="9" t="s">
        <v>145</v>
      </c>
      <c r="C380" s="30"/>
      <c r="D380" s="21"/>
      <c r="E380" s="18"/>
      <c r="F380" s="34"/>
      <c r="G380" s="119" t="s">
        <v>4</v>
      </c>
      <c r="H380" s="70">
        <f>K265</f>
        <v>213838.68</v>
      </c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L380" s="34"/>
      <c r="BM380" s="34"/>
      <c r="BN380" s="34"/>
      <c r="BO380" s="34"/>
      <c r="BP380" s="34"/>
      <c r="BQ380" s="34"/>
      <c r="BR380" s="34"/>
      <c r="BS380" s="34"/>
      <c r="BT380" s="34"/>
      <c r="BU380" s="34"/>
      <c r="BV380" s="34"/>
      <c r="BW380" s="34"/>
      <c r="BX380" s="34"/>
      <c r="BY380" s="34"/>
      <c r="BZ380" s="34"/>
      <c r="CA380" s="34"/>
      <c r="CB380" s="34"/>
      <c r="CC380" s="34"/>
      <c r="CD380" s="34"/>
      <c r="CE380" s="34"/>
      <c r="CF380" s="34"/>
      <c r="CG380" s="34"/>
      <c r="CH380" s="34"/>
      <c r="CI380" s="34"/>
      <c r="CJ380" s="34"/>
      <c r="CK380" s="34"/>
      <c r="CL380" s="34"/>
      <c r="CM380" s="34"/>
      <c r="CN380" s="34"/>
      <c r="CO380" s="34"/>
      <c r="CP380" s="34"/>
      <c r="CQ380" s="34"/>
      <c r="CR380" s="34"/>
      <c r="CS380" s="34"/>
      <c r="CT380" s="34"/>
      <c r="CU380" s="34"/>
      <c r="CV380" s="34"/>
      <c r="CW380" s="34"/>
      <c r="CX380" s="34"/>
      <c r="CY380" s="34"/>
      <c r="CZ380" s="34"/>
      <c r="DA380" s="34"/>
      <c r="DB380" s="34"/>
      <c r="DC380" s="34"/>
      <c r="DD380" s="34"/>
      <c r="DE380" s="34"/>
      <c r="DF380" s="34"/>
      <c r="DG380" s="34"/>
      <c r="DH380" s="34"/>
      <c r="DI380" s="34"/>
      <c r="DJ380" s="34"/>
      <c r="DK380" s="34"/>
      <c r="DL380" s="34"/>
      <c r="DM380" s="34"/>
      <c r="DN380" s="34"/>
      <c r="DO380" s="34"/>
      <c r="DP380" s="34"/>
      <c r="DQ380" s="34"/>
      <c r="DR380" s="34"/>
      <c r="DS380" s="34"/>
      <c r="DT380" s="34"/>
      <c r="DU380" s="34"/>
      <c r="DV380" s="34"/>
      <c r="DW380" s="34"/>
      <c r="DX380" s="34"/>
      <c r="DY380" s="34"/>
      <c r="DZ380" s="34"/>
      <c r="EA380" s="34"/>
      <c r="EB380" s="34"/>
      <c r="EC380" s="34"/>
      <c r="ED380" s="34"/>
      <c r="EE380" s="34"/>
      <c r="EF380" s="34"/>
      <c r="EG380" s="34"/>
      <c r="EH380" s="34"/>
      <c r="EI380" s="34"/>
      <c r="EJ380" s="34"/>
      <c r="EK380" s="34"/>
      <c r="EL380" s="34"/>
      <c r="EM380" s="34"/>
      <c r="EN380" s="34"/>
      <c r="EO380" s="34"/>
      <c r="EP380" s="34"/>
      <c r="EQ380" s="34"/>
      <c r="ER380" s="34"/>
      <c r="ES380" s="34"/>
      <c r="ET380" s="34"/>
      <c r="EU380" s="34"/>
      <c r="EV380" s="34"/>
      <c r="EW380" s="34"/>
      <c r="EX380" s="34"/>
      <c r="EY380" s="34"/>
      <c r="EZ380" s="34"/>
      <c r="FA380" s="34"/>
      <c r="FB380" s="34"/>
      <c r="FC380" s="34"/>
      <c r="FD380" s="34"/>
      <c r="FE380" s="34"/>
      <c r="FF380" s="34"/>
      <c r="FG380" s="34"/>
      <c r="FH380" s="34"/>
      <c r="FI380" s="34"/>
      <c r="FJ380" s="34"/>
      <c r="FK380" s="34"/>
      <c r="FL380" s="34"/>
      <c r="FM380" s="34"/>
      <c r="FN380" s="34"/>
      <c r="FO380" s="34"/>
      <c r="FP380" s="34"/>
      <c r="FQ380" s="34"/>
      <c r="FR380" s="34"/>
      <c r="FS380" s="34"/>
      <c r="FT380" s="34"/>
      <c r="FU380" s="34"/>
      <c r="FV380" s="34"/>
      <c r="FW380" s="34"/>
      <c r="FX380" s="34"/>
      <c r="FY380" s="34"/>
      <c r="FZ380" s="34"/>
      <c r="GA380" s="34"/>
      <c r="GB380" s="34"/>
      <c r="GC380" s="34"/>
      <c r="GD380" s="34"/>
      <c r="GE380" s="34"/>
      <c r="GF380" s="34"/>
      <c r="GG380" s="34"/>
      <c r="GH380" s="34"/>
      <c r="GI380" s="34"/>
      <c r="GJ380" s="34"/>
      <c r="GK380" s="34"/>
      <c r="GL380" s="34"/>
      <c r="GM380" s="34"/>
      <c r="GN380" s="34"/>
      <c r="GO380" s="34"/>
      <c r="GP380" s="34"/>
      <c r="GQ380" s="34"/>
      <c r="GR380" s="34"/>
      <c r="GS380" s="34"/>
      <c r="GT380" s="34"/>
      <c r="GU380" s="34"/>
      <c r="GV380" s="34"/>
      <c r="GW380" s="34"/>
      <c r="GX380" s="34"/>
      <c r="GY380" s="34"/>
      <c r="GZ380" s="34"/>
      <c r="HA380" s="34"/>
      <c r="HB380" s="34"/>
      <c r="HC380" s="34"/>
      <c r="HD380" s="34"/>
      <c r="HE380" s="34"/>
      <c r="HF380" s="34"/>
      <c r="HG380" s="34"/>
      <c r="HH380" s="34"/>
      <c r="HI380" s="34"/>
      <c r="HJ380" s="34"/>
      <c r="HK380" s="34"/>
      <c r="HL380" s="34"/>
      <c r="HM380" s="34"/>
      <c r="HN380" s="34"/>
      <c r="HO380" s="34"/>
      <c r="HP380" s="34"/>
      <c r="HQ380" s="34"/>
      <c r="HR380" s="34"/>
      <c r="HS380" s="34"/>
      <c r="HT380" s="34"/>
      <c r="HU380" s="34"/>
      <c r="HV380" s="34"/>
      <c r="HW380" s="34"/>
      <c r="HX380" s="34"/>
      <c r="HY380" s="34"/>
      <c r="HZ380" s="34"/>
      <c r="IA380" s="34"/>
      <c r="IB380" s="34"/>
      <c r="IC380" s="34"/>
      <c r="ID380" s="34"/>
      <c r="IE380" s="34"/>
      <c r="IF380" s="34"/>
      <c r="IG380" s="34"/>
      <c r="IH380" s="34"/>
      <c r="II380" s="34"/>
      <c r="IJ380" s="34"/>
      <c r="IK380" s="34"/>
      <c r="IL380" s="34"/>
      <c r="IM380" s="34"/>
      <c r="IN380" s="34"/>
      <c r="IO380" s="34"/>
      <c r="IP380" s="34"/>
      <c r="IQ380" s="34"/>
      <c r="IR380" s="34"/>
      <c r="IS380" s="34"/>
      <c r="IT380" s="34"/>
      <c r="IU380" s="34"/>
      <c r="IV380" s="34"/>
      <c r="IW380" s="34"/>
      <c r="IX380" s="34"/>
      <c r="IY380" s="34"/>
      <c r="IZ380" s="34"/>
      <c r="JA380" s="34"/>
      <c r="JB380" s="34"/>
      <c r="JC380" s="34"/>
      <c r="JD380" s="34"/>
      <c r="JE380" s="34"/>
      <c r="JF380" s="34"/>
      <c r="JG380" s="34"/>
      <c r="JH380" s="34"/>
      <c r="JI380" s="34"/>
      <c r="JJ380" s="34"/>
      <c r="JK380" s="34"/>
      <c r="JL380" s="34"/>
      <c r="JM380" s="34"/>
      <c r="JN380" s="34"/>
      <c r="JO380" s="34"/>
      <c r="JP380" s="34"/>
      <c r="JQ380" s="34"/>
      <c r="JR380" s="34"/>
      <c r="JS380" s="34"/>
      <c r="JT380" s="34"/>
      <c r="JU380" s="34"/>
      <c r="JV380" s="34"/>
      <c r="JW380" s="34"/>
      <c r="JX380" s="34"/>
      <c r="JY380" s="34"/>
      <c r="JZ380" s="34"/>
      <c r="KA380" s="34"/>
      <c r="KB380" s="34"/>
      <c r="KC380" s="34"/>
      <c r="KD380" s="34"/>
      <c r="KE380" s="34"/>
      <c r="KF380" s="34"/>
      <c r="KG380" s="34"/>
      <c r="KH380" s="34"/>
      <c r="KI380" s="34"/>
      <c r="KJ380" s="34"/>
      <c r="KK380" s="34"/>
      <c r="KL380" s="34"/>
      <c r="KM380" s="34"/>
      <c r="KN380" s="34"/>
      <c r="KO380" s="34"/>
      <c r="KP380" s="34"/>
      <c r="KQ380" s="34"/>
      <c r="KR380" s="34"/>
      <c r="KS380" s="34"/>
      <c r="KT380" s="34"/>
      <c r="KU380" s="34"/>
      <c r="KV380" s="34"/>
      <c r="KW380" s="34"/>
      <c r="KX380" s="34"/>
      <c r="KY380" s="34"/>
      <c r="KZ380" s="34"/>
      <c r="LA380" s="34"/>
      <c r="LB380" s="34"/>
      <c r="LC380" s="34"/>
      <c r="LD380" s="34"/>
      <c r="LE380" s="34"/>
      <c r="LF380" s="34"/>
      <c r="LG380" s="34"/>
      <c r="LH380" s="34"/>
      <c r="LI380" s="34"/>
      <c r="LJ380" s="34"/>
      <c r="LK380" s="34"/>
      <c r="LL380" s="34"/>
      <c r="LM380" s="34"/>
      <c r="LN380" s="34"/>
      <c r="LO380" s="34"/>
      <c r="LP380" s="34"/>
      <c r="LQ380" s="34"/>
      <c r="LR380" s="34"/>
      <c r="LS380" s="34"/>
      <c r="LT380" s="34"/>
      <c r="LU380" s="34"/>
      <c r="LV380" s="34"/>
      <c r="LW380" s="34"/>
      <c r="LX380" s="34"/>
      <c r="LY380" s="34"/>
      <c r="LZ380" s="34"/>
      <c r="MA380" s="34"/>
      <c r="MB380" s="34"/>
      <c r="MC380" s="34"/>
      <c r="MD380" s="34"/>
      <c r="ME380" s="34"/>
      <c r="MF380" s="34"/>
      <c r="MG380" s="34"/>
      <c r="MH380" s="34"/>
      <c r="MI380" s="34"/>
      <c r="MJ380" s="34"/>
      <c r="MK380" s="34"/>
      <c r="ML380" s="34"/>
      <c r="MM380" s="34"/>
      <c r="MN380" s="34"/>
      <c r="MO380" s="34"/>
      <c r="MP380" s="34"/>
      <c r="MQ380" s="34"/>
      <c r="MR380" s="34"/>
      <c r="MS380" s="34"/>
      <c r="MT380" s="34"/>
      <c r="MU380" s="34"/>
      <c r="MV380" s="34"/>
      <c r="MW380" s="34"/>
      <c r="MX380" s="34"/>
      <c r="MY380" s="34"/>
      <c r="MZ380" s="34"/>
      <c r="NA380" s="34"/>
      <c r="NB380" s="34"/>
      <c r="NC380" s="34"/>
      <c r="ND380" s="34"/>
      <c r="NE380" s="34"/>
      <c r="NF380" s="34"/>
      <c r="NG380" s="34"/>
      <c r="NH380" s="34"/>
      <c r="NI380" s="34"/>
      <c r="NJ380" s="34"/>
      <c r="NK380" s="34"/>
      <c r="NL380" s="34"/>
      <c r="NM380" s="34"/>
      <c r="NN380" s="34"/>
      <c r="NO380" s="34"/>
      <c r="NP380" s="34"/>
      <c r="NQ380" s="34"/>
      <c r="NR380" s="34"/>
      <c r="NS380" s="34"/>
      <c r="NT380" s="34"/>
      <c r="NU380" s="34"/>
      <c r="NV380" s="34"/>
      <c r="NW380" s="34"/>
      <c r="NX380" s="34"/>
      <c r="NY380" s="34"/>
      <c r="NZ380" s="34"/>
      <c r="OA380" s="34"/>
      <c r="OB380" s="34"/>
      <c r="OC380" s="34"/>
      <c r="OD380" s="34"/>
      <c r="OE380" s="34"/>
      <c r="OF380" s="34"/>
      <c r="OG380" s="34"/>
      <c r="OH380" s="34"/>
      <c r="OI380" s="34"/>
      <c r="OJ380" s="34"/>
      <c r="OK380" s="34"/>
      <c r="OL380" s="34"/>
      <c r="OM380" s="34"/>
      <c r="ON380" s="34"/>
      <c r="OO380" s="34"/>
      <c r="OP380" s="34"/>
      <c r="OQ380" s="34"/>
      <c r="OR380" s="34"/>
      <c r="OS380" s="34"/>
      <c r="OT380" s="34"/>
      <c r="OU380" s="34"/>
      <c r="OV380" s="34"/>
      <c r="OW380" s="34"/>
      <c r="OX380" s="34"/>
      <c r="OY380" s="34"/>
      <c r="OZ380" s="34"/>
      <c r="PA380" s="34"/>
      <c r="PB380" s="34"/>
      <c r="PC380" s="34"/>
      <c r="PD380" s="34"/>
      <c r="PE380" s="34"/>
      <c r="PF380" s="34"/>
      <c r="PG380" s="34"/>
      <c r="PH380" s="34"/>
      <c r="PI380" s="34"/>
      <c r="PJ380" s="34"/>
      <c r="PK380" s="34"/>
      <c r="PL380" s="34"/>
      <c r="PM380" s="34"/>
      <c r="PN380" s="34"/>
      <c r="PO380" s="34"/>
      <c r="PP380" s="34"/>
      <c r="PQ380" s="34"/>
      <c r="PR380" s="34"/>
      <c r="PS380" s="34"/>
      <c r="PT380" s="34"/>
      <c r="PU380" s="34"/>
      <c r="PV380" s="34"/>
      <c r="PW380" s="34"/>
      <c r="PX380" s="34"/>
      <c r="PY380" s="34"/>
      <c r="PZ380" s="34"/>
      <c r="QA380" s="34"/>
      <c r="QB380" s="34"/>
      <c r="QC380" s="34"/>
      <c r="QD380" s="34"/>
      <c r="QE380" s="34"/>
      <c r="QF380" s="34"/>
      <c r="QG380" s="34"/>
      <c r="QH380" s="34"/>
      <c r="QI380" s="34"/>
      <c r="QJ380" s="34"/>
      <c r="QK380" s="34"/>
      <c r="QL380" s="34"/>
      <c r="QM380" s="34"/>
      <c r="QN380" s="34"/>
      <c r="QO380" s="34"/>
      <c r="QP380" s="34"/>
      <c r="QQ380" s="34"/>
      <c r="QR380" s="34"/>
      <c r="QS380" s="34"/>
      <c r="QT380" s="34"/>
      <c r="QU380" s="34"/>
      <c r="QV380" s="34"/>
      <c r="QW380" s="34"/>
      <c r="QX380" s="34"/>
      <c r="QY380" s="34"/>
      <c r="QZ380" s="34"/>
      <c r="RA380" s="34"/>
      <c r="RB380" s="34"/>
      <c r="RC380" s="34"/>
      <c r="RD380" s="34"/>
      <c r="RE380" s="34"/>
      <c r="RF380" s="34"/>
      <c r="RG380" s="34"/>
      <c r="RH380" s="34"/>
      <c r="RI380" s="34"/>
      <c r="RJ380" s="34"/>
      <c r="RK380" s="34"/>
      <c r="RL380" s="34"/>
      <c r="RM380" s="34"/>
      <c r="RN380" s="34"/>
      <c r="RO380" s="34"/>
      <c r="RP380" s="34"/>
      <c r="RQ380" s="34"/>
      <c r="RR380" s="34"/>
      <c r="RS380" s="34"/>
      <c r="RT380" s="34"/>
      <c r="RU380" s="34"/>
      <c r="RV380" s="34"/>
      <c r="RW380" s="34"/>
      <c r="RX380" s="34"/>
      <c r="RY380" s="34"/>
      <c r="RZ380" s="34"/>
      <c r="SA380" s="34"/>
      <c r="SB380" s="34"/>
      <c r="SC380" s="34"/>
      <c r="SD380" s="34"/>
      <c r="SE380" s="34"/>
      <c r="SF380" s="34"/>
      <c r="SG380" s="34"/>
      <c r="SH380" s="34"/>
      <c r="SI380" s="34"/>
      <c r="SJ380" s="34"/>
      <c r="SK380" s="34"/>
      <c r="SL380" s="34"/>
      <c r="SM380" s="34"/>
      <c r="SN380" s="34"/>
      <c r="SO380" s="34"/>
      <c r="SP380" s="34"/>
      <c r="SQ380" s="34"/>
      <c r="SR380" s="34"/>
      <c r="SS380" s="34"/>
      <c r="ST380" s="34"/>
      <c r="SU380" s="34"/>
      <c r="SV380" s="34"/>
      <c r="SW380" s="34"/>
      <c r="SX380" s="34"/>
      <c r="SY380" s="34"/>
      <c r="SZ380" s="34"/>
      <c r="TA380" s="34"/>
      <c r="TB380" s="34"/>
      <c r="TC380" s="34"/>
      <c r="TD380" s="34"/>
      <c r="TE380" s="34"/>
      <c r="TF380" s="34"/>
      <c r="TG380" s="34"/>
      <c r="TH380" s="34"/>
      <c r="TI380" s="34"/>
      <c r="TJ380" s="34"/>
      <c r="TK380" s="34"/>
      <c r="TL380" s="34"/>
      <c r="TM380" s="34"/>
      <c r="TN380" s="34"/>
      <c r="TO380" s="34"/>
      <c r="TP380" s="34"/>
      <c r="TQ380" s="34"/>
      <c r="TR380" s="34"/>
      <c r="TS380" s="34"/>
      <c r="TT380" s="34"/>
      <c r="TU380" s="34"/>
      <c r="TV380" s="34"/>
      <c r="TW380" s="34"/>
      <c r="TX380" s="34"/>
      <c r="TY380" s="34"/>
      <c r="TZ380" s="34"/>
      <c r="UA380" s="34"/>
      <c r="UB380" s="34"/>
      <c r="UC380" s="34"/>
      <c r="UD380" s="34"/>
      <c r="UE380" s="34"/>
      <c r="UF380" s="34"/>
      <c r="UG380" s="34"/>
      <c r="UH380" s="34"/>
      <c r="UI380" s="34"/>
      <c r="UJ380" s="34"/>
      <c r="UK380" s="34"/>
      <c r="UL380" s="34"/>
      <c r="UM380" s="34"/>
      <c r="UN380" s="34"/>
      <c r="UO380" s="34"/>
      <c r="UP380" s="34"/>
      <c r="UQ380" s="34"/>
      <c r="UR380" s="34"/>
      <c r="US380" s="34"/>
      <c r="UT380" s="34"/>
      <c r="UU380" s="34"/>
      <c r="UV380" s="34"/>
      <c r="UW380" s="34"/>
      <c r="UX380" s="34"/>
      <c r="UY380" s="34"/>
      <c r="UZ380" s="34"/>
      <c r="VA380" s="34"/>
      <c r="VB380" s="34"/>
      <c r="VC380" s="34"/>
      <c r="VD380" s="34"/>
      <c r="VE380" s="34"/>
      <c r="VF380" s="34"/>
      <c r="VG380" s="34"/>
      <c r="VH380" s="34"/>
      <c r="VI380" s="34"/>
      <c r="VJ380" s="34"/>
      <c r="VK380" s="34"/>
      <c r="VL380" s="34"/>
      <c r="VM380" s="34"/>
      <c r="VN380" s="34"/>
      <c r="VO380" s="34"/>
      <c r="VP380" s="34"/>
      <c r="VQ380" s="34"/>
      <c r="VR380" s="34"/>
      <c r="VS380" s="34"/>
      <c r="VT380" s="34"/>
      <c r="VU380" s="34"/>
      <c r="VV380" s="34"/>
      <c r="VW380" s="34"/>
      <c r="VX380" s="34"/>
      <c r="VY380" s="34"/>
      <c r="VZ380" s="34"/>
      <c r="WA380" s="34"/>
      <c r="WB380" s="34"/>
      <c r="WC380" s="34"/>
      <c r="WD380" s="34"/>
      <c r="WE380" s="34"/>
      <c r="WF380" s="34"/>
      <c r="WG380" s="34"/>
      <c r="WH380" s="34"/>
      <c r="WI380" s="34"/>
      <c r="WJ380" s="34"/>
      <c r="WK380" s="34"/>
      <c r="WL380" s="34"/>
      <c r="WM380" s="34"/>
      <c r="WN380" s="34"/>
      <c r="WO380" s="34"/>
      <c r="WP380" s="34"/>
      <c r="WQ380" s="34"/>
      <c r="WR380" s="34"/>
      <c r="WS380" s="34"/>
      <c r="WT380" s="34"/>
      <c r="WU380" s="34"/>
      <c r="WV380" s="34"/>
      <c r="WW380" s="34"/>
      <c r="WX380" s="34"/>
      <c r="WY380" s="34"/>
      <c r="WZ380" s="34"/>
      <c r="XA380" s="34"/>
      <c r="XB380" s="34"/>
      <c r="XC380" s="34"/>
      <c r="XD380" s="34"/>
      <c r="XE380" s="34"/>
      <c r="XF380" s="34"/>
      <c r="XG380" s="34"/>
      <c r="XH380" s="34"/>
      <c r="XI380" s="34"/>
      <c r="XJ380" s="34"/>
      <c r="XK380" s="34"/>
      <c r="XL380" s="34"/>
      <c r="XM380" s="34"/>
      <c r="XN380" s="34"/>
      <c r="XO380" s="34"/>
      <c r="XP380" s="34"/>
      <c r="XQ380" s="34"/>
      <c r="XR380" s="34"/>
      <c r="XS380" s="34"/>
      <c r="XT380" s="34"/>
      <c r="XU380" s="34"/>
      <c r="XV380" s="34"/>
      <c r="XW380" s="34"/>
      <c r="XX380" s="34"/>
      <c r="XY380" s="34"/>
      <c r="XZ380" s="34"/>
      <c r="YA380" s="34"/>
      <c r="YB380" s="34"/>
      <c r="YC380" s="34"/>
      <c r="YD380" s="34"/>
      <c r="YE380" s="34"/>
      <c r="YF380" s="34"/>
      <c r="YG380" s="34"/>
      <c r="YH380" s="34"/>
      <c r="YI380" s="34"/>
      <c r="YJ380" s="34"/>
      <c r="YK380" s="34"/>
      <c r="YL380" s="34"/>
      <c r="YM380" s="34"/>
      <c r="YN380" s="34"/>
      <c r="YO380" s="34"/>
      <c r="YP380" s="34"/>
      <c r="YQ380" s="34"/>
      <c r="YR380" s="34"/>
      <c r="YS380" s="34"/>
      <c r="YT380" s="34"/>
      <c r="YU380" s="34"/>
      <c r="YV380" s="34"/>
      <c r="YW380" s="34"/>
      <c r="YX380" s="34"/>
      <c r="YY380" s="34"/>
      <c r="YZ380" s="34"/>
      <c r="ZA380" s="34"/>
      <c r="ZB380" s="34"/>
      <c r="ZC380" s="34"/>
      <c r="ZD380" s="34"/>
      <c r="ZE380" s="34"/>
      <c r="ZF380" s="34"/>
      <c r="ZG380" s="34"/>
      <c r="ZH380" s="34"/>
      <c r="ZI380" s="34"/>
      <c r="ZJ380" s="34"/>
      <c r="ZK380" s="34"/>
      <c r="ZL380" s="34"/>
      <c r="ZM380" s="34"/>
      <c r="ZN380" s="34"/>
      <c r="ZO380" s="34"/>
      <c r="ZP380" s="34"/>
      <c r="ZQ380" s="34"/>
      <c r="ZR380" s="34"/>
      <c r="ZS380" s="34"/>
      <c r="ZT380" s="34"/>
      <c r="ZU380" s="34"/>
      <c r="ZV380" s="34"/>
      <c r="ZW380" s="34"/>
      <c r="ZX380" s="34"/>
      <c r="ZY380" s="34"/>
      <c r="ZZ380" s="34"/>
      <c r="AAA380" s="34"/>
      <c r="AAB380" s="34"/>
      <c r="AAC380" s="34"/>
      <c r="AAD380" s="34"/>
      <c r="AAE380" s="34"/>
      <c r="AAF380" s="34"/>
      <c r="AAG380" s="34"/>
      <c r="AAH380" s="34"/>
      <c r="AAI380" s="34"/>
      <c r="AAJ380" s="34"/>
      <c r="AAK380" s="34"/>
      <c r="AAL380" s="34"/>
      <c r="AAM380" s="34"/>
      <c r="AAN380" s="34"/>
      <c r="AAO380" s="34"/>
      <c r="AAP380" s="34"/>
      <c r="AAQ380" s="34"/>
      <c r="AAR380" s="34"/>
      <c r="AAS380" s="34"/>
      <c r="AAT380" s="34"/>
      <c r="AAU380" s="34"/>
      <c r="AAV380" s="34"/>
      <c r="AAW380" s="34"/>
      <c r="AAX380" s="34"/>
      <c r="AAY380" s="34"/>
      <c r="AAZ380" s="34"/>
      <c r="ABA380" s="34"/>
      <c r="ABB380" s="34"/>
      <c r="ABC380" s="34"/>
      <c r="ABD380" s="34"/>
      <c r="ABE380" s="34"/>
      <c r="ABF380" s="34"/>
      <c r="ABG380" s="34"/>
      <c r="ABH380" s="34"/>
      <c r="ABI380" s="34"/>
      <c r="ABJ380" s="34"/>
      <c r="ABK380" s="34"/>
      <c r="ABL380" s="34"/>
      <c r="ABM380" s="34"/>
      <c r="ABN380" s="34"/>
      <c r="ABO380" s="34"/>
      <c r="ABP380" s="34"/>
      <c r="ABQ380" s="34"/>
      <c r="ABR380" s="34"/>
      <c r="ABS380" s="34"/>
      <c r="ABT380" s="34"/>
      <c r="ABU380" s="34"/>
      <c r="ABV380" s="34"/>
      <c r="ABW380" s="34"/>
      <c r="ABX380" s="34"/>
      <c r="ABY380" s="34"/>
      <c r="ABZ380" s="34"/>
      <c r="ACA380" s="34"/>
      <c r="ACB380" s="34"/>
      <c r="ACC380" s="34"/>
      <c r="ACD380" s="34"/>
      <c r="ACE380" s="34"/>
      <c r="ACF380" s="34"/>
      <c r="ACG380" s="34"/>
      <c r="ACH380" s="34"/>
      <c r="ACI380" s="34"/>
      <c r="ACJ380" s="34"/>
      <c r="ACK380" s="34"/>
      <c r="ACL380" s="34"/>
      <c r="ACM380" s="34"/>
      <c r="ACN380" s="34"/>
      <c r="ACO380" s="34"/>
      <c r="ACP380" s="34"/>
      <c r="ACQ380" s="34"/>
      <c r="ACR380" s="34"/>
      <c r="ACS380" s="34"/>
      <c r="ACT380" s="34"/>
      <c r="ACU380" s="34"/>
      <c r="ACV380" s="34"/>
      <c r="ACW380" s="34"/>
      <c r="ACX380" s="34"/>
      <c r="ACY380" s="34"/>
      <c r="ACZ380" s="34"/>
      <c r="ADA380" s="34"/>
      <c r="ADB380" s="34"/>
      <c r="ADC380" s="34"/>
      <c r="ADD380" s="34"/>
      <c r="ADE380" s="34"/>
      <c r="ADF380" s="34"/>
      <c r="ADG380" s="34"/>
      <c r="ADH380" s="34"/>
      <c r="ADI380" s="34"/>
      <c r="ADJ380" s="34"/>
      <c r="ADK380" s="34"/>
      <c r="ADL380" s="34"/>
      <c r="ADM380" s="34"/>
      <c r="ADN380" s="34"/>
      <c r="ADO380" s="34"/>
      <c r="ADP380" s="34"/>
      <c r="ADQ380" s="34"/>
      <c r="ADR380" s="34"/>
      <c r="ADS380" s="34"/>
      <c r="ADT380" s="34"/>
      <c r="ADU380" s="34"/>
      <c r="ADV380" s="34"/>
      <c r="ADW380" s="34"/>
      <c r="ADX380" s="34"/>
      <c r="ADY380" s="34"/>
      <c r="ADZ380" s="34"/>
      <c r="AEA380" s="34"/>
      <c r="AEB380" s="34"/>
      <c r="AEC380" s="34"/>
      <c r="AED380" s="34"/>
      <c r="AEE380" s="34"/>
      <c r="AEF380" s="34"/>
      <c r="AEG380" s="34"/>
      <c r="AEH380" s="34"/>
      <c r="AEI380" s="34"/>
      <c r="AEJ380" s="34"/>
      <c r="AEK380" s="34"/>
      <c r="AEL380" s="34"/>
      <c r="AEM380" s="34"/>
      <c r="AEN380" s="34"/>
      <c r="AEO380" s="34"/>
      <c r="AEP380" s="34"/>
      <c r="AEQ380" s="34"/>
      <c r="AER380" s="34"/>
      <c r="AES380" s="34"/>
      <c r="AET380" s="34"/>
      <c r="AEU380" s="34"/>
      <c r="AEV380" s="34"/>
      <c r="AEW380" s="34"/>
      <c r="AEX380" s="34"/>
      <c r="AEY380" s="34"/>
      <c r="AEZ380" s="34"/>
      <c r="AFA380" s="34"/>
      <c r="AFB380" s="34"/>
      <c r="AFC380" s="34"/>
      <c r="AFD380" s="34"/>
      <c r="AFE380" s="34"/>
      <c r="AFF380" s="34"/>
      <c r="AFG380" s="34"/>
      <c r="AFH380" s="34"/>
      <c r="AFI380" s="34"/>
      <c r="AFJ380" s="34"/>
      <c r="AFK380" s="34"/>
      <c r="AFL380" s="34"/>
      <c r="AFM380" s="34"/>
      <c r="AFN380" s="34"/>
      <c r="AFO380" s="34"/>
      <c r="AFP380" s="34"/>
      <c r="AFQ380" s="34"/>
      <c r="AFR380" s="34"/>
      <c r="AFS380" s="34"/>
      <c r="AFT380" s="34"/>
      <c r="AFU380" s="34"/>
      <c r="AFV380" s="34"/>
      <c r="AFW380" s="34"/>
      <c r="AFX380" s="34"/>
      <c r="AFY380" s="34"/>
      <c r="AFZ380" s="34"/>
      <c r="AGA380" s="34"/>
      <c r="AGB380" s="34"/>
      <c r="AGC380" s="34"/>
      <c r="AGD380" s="34"/>
      <c r="AGE380" s="34"/>
      <c r="AGF380" s="34"/>
      <c r="AGG380" s="34"/>
      <c r="AGH380" s="34"/>
      <c r="AGI380" s="34"/>
      <c r="AGJ380" s="34"/>
      <c r="AGK380" s="34"/>
      <c r="AGL380" s="34"/>
      <c r="AGM380" s="34"/>
      <c r="AGN380" s="34"/>
      <c r="AGO380" s="34"/>
      <c r="AGP380" s="34"/>
      <c r="AGQ380" s="34"/>
      <c r="AGR380" s="34"/>
      <c r="AGS380" s="34"/>
      <c r="AGT380" s="34"/>
      <c r="AGU380" s="34"/>
      <c r="AGV380" s="34"/>
      <c r="AGW380" s="34"/>
      <c r="AGX380" s="34"/>
      <c r="AGY380" s="34"/>
      <c r="AGZ380" s="34"/>
      <c r="AHA380" s="34"/>
      <c r="AHB380" s="34"/>
      <c r="AHC380" s="34"/>
      <c r="AHD380" s="34"/>
      <c r="AHE380" s="34"/>
      <c r="AHF380" s="34"/>
      <c r="AHG380" s="34"/>
      <c r="AHH380" s="34"/>
      <c r="AHI380" s="34"/>
      <c r="AHJ380" s="34"/>
      <c r="AHK380" s="34"/>
      <c r="AHL380" s="34"/>
      <c r="AHM380" s="34"/>
      <c r="AHN380" s="34"/>
      <c r="AHO380" s="34"/>
      <c r="AHP380" s="34"/>
      <c r="AHQ380" s="34"/>
      <c r="AHR380" s="34"/>
      <c r="AHS380" s="34"/>
      <c r="AHT380" s="34"/>
      <c r="AHU380" s="34"/>
      <c r="AHV380" s="34"/>
      <c r="AHW380" s="34"/>
      <c r="AHX380" s="34"/>
      <c r="AHY380" s="34"/>
      <c r="AHZ380" s="34"/>
      <c r="AIA380" s="34"/>
      <c r="AIB380" s="34"/>
      <c r="AIC380" s="34"/>
      <c r="AID380" s="34"/>
      <c r="AIE380" s="34"/>
      <c r="AIF380" s="34"/>
      <c r="AIG380" s="34"/>
      <c r="AIH380" s="34"/>
      <c r="AII380" s="34"/>
      <c r="AIJ380" s="34"/>
      <c r="AIK380" s="34"/>
      <c r="AIL380" s="34"/>
      <c r="AIM380" s="34"/>
      <c r="AIN380" s="34"/>
      <c r="AIO380" s="34"/>
      <c r="AIP380" s="34"/>
      <c r="AIQ380" s="34"/>
      <c r="AIR380" s="34"/>
      <c r="AIS380" s="34"/>
      <c r="AIT380" s="34"/>
      <c r="AIU380" s="34"/>
      <c r="AIV380" s="34"/>
      <c r="AIW380" s="34"/>
      <c r="AIX380" s="34"/>
      <c r="AIY380" s="34"/>
      <c r="AIZ380" s="34"/>
      <c r="AJA380" s="34"/>
      <c r="AJB380" s="34"/>
      <c r="AJC380" s="34"/>
      <c r="AJD380" s="34"/>
      <c r="AJE380" s="34"/>
      <c r="AJF380" s="34"/>
      <c r="AJG380" s="34"/>
      <c r="AJH380" s="34"/>
      <c r="AJI380" s="34"/>
      <c r="AJJ380" s="34"/>
      <c r="AJK380" s="34"/>
      <c r="AJL380" s="34"/>
      <c r="AJM380" s="34"/>
      <c r="AJN380" s="34"/>
      <c r="AJO380" s="34"/>
      <c r="AJP380" s="34"/>
      <c r="AJQ380" s="34"/>
      <c r="AJR380" s="34"/>
      <c r="AJS380" s="34"/>
      <c r="AJT380" s="34"/>
      <c r="AJU380" s="34"/>
      <c r="AJV380" s="34"/>
      <c r="AJW380" s="34"/>
      <c r="AJX380" s="34"/>
      <c r="AJY380" s="34"/>
      <c r="AJZ380" s="34"/>
      <c r="AKA380" s="34"/>
      <c r="AKB380" s="34"/>
      <c r="AKC380" s="34"/>
      <c r="AKD380" s="34"/>
      <c r="AKE380" s="34"/>
      <c r="AKF380" s="34"/>
      <c r="AKG380" s="34"/>
      <c r="AKH380" s="34"/>
      <c r="AKI380" s="34"/>
      <c r="AKJ380" s="34"/>
      <c r="AKK380" s="34"/>
      <c r="AKL380" s="34"/>
      <c r="AKM380" s="34"/>
      <c r="AKN380" s="34"/>
      <c r="AKO380" s="34"/>
      <c r="AKP380" s="34"/>
      <c r="AKQ380" s="34"/>
      <c r="AKR380" s="34"/>
      <c r="AKS380" s="34"/>
      <c r="AKT380" s="34"/>
      <c r="AKU380" s="34"/>
      <c r="AKV380" s="34"/>
      <c r="AKW380" s="34"/>
      <c r="AKX380" s="34"/>
      <c r="AKY380" s="34"/>
      <c r="AKZ380" s="34"/>
      <c r="ALA380" s="34"/>
      <c r="ALB380" s="34"/>
      <c r="ALC380" s="34"/>
      <c r="ALD380" s="34"/>
      <c r="ALE380" s="34"/>
      <c r="ALF380" s="34"/>
      <c r="ALG380" s="34"/>
      <c r="ALH380" s="34"/>
      <c r="ALI380" s="34"/>
      <c r="ALJ380" s="34"/>
      <c r="ALK380" s="34"/>
      <c r="ALL380" s="34"/>
      <c r="ALM380" s="34"/>
      <c r="ALN380" s="34"/>
      <c r="ALO380" s="34"/>
      <c r="ALP380" s="34"/>
      <c r="ALQ380" s="34"/>
      <c r="ALR380" s="34"/>
      <c r="ALS380" s="34"/>
      <c r="ALT380" s="34"/>
      <c r="ALU380" s="34"/>
      <c r="ALV380" s="34"/>
      <c r="ALW380" s="34"/>
      <c r="ALX380" s="34"/>
      <c r="ALY380" s="34"/>
      <c r="ALZ380" s="34"/>
      <c r="AMA380" s="34"/>
      <c r="AMB380" s="34"/>
      <c r="AMC380" s="34"/>
      <c r="AMD380" s="34"/>
      <c r="AME380" s="34"/>
      <c r="AMF380" s="34"/>
      <c r="AMG380" s="34"/>
      <c r="AMH380" s="34"/>
      <c r="AMI380" s="34"/>
      <c r="AMJ380" s="34"/>
      <c r="AMK380" s="34"/>
    </row>
    <row r="381" spans="1:1025" ht="15.75" x14ac:dyDescent="0.25">
      <c r="A381" s="34"/>
      <c r="B381" s="65" t="s">
        <v>10</v>
      </c>
      <c r="D381" s="11">
        <f>C344</f>
        <v>398.74</v>
      </c>
      <c r="E381"/>
      <c r="F381" s="34"/>
      <c r="G381" s="49" t="s">
        <v>157</v>
      </c>
      <c r="H381" s="71">
        <f>K277+K286+K290+K291+K293+K294+K295+K297+K301+K302+K305</f>
        <v>9701.9539999999979</v>
      </c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L381" s="34"/>
      <c r="BM381" s="34"/>
      <c r="BN381" s="34"/>
      <c r="BO381" s="34"/>
      <c r="BP381" s="34"/>
      <c r="BQ381" s="34"/>
      <c r="BR381" s="34"/>
      <c r="BS381" s="34"/>
      <c r="BT381" s="34"/>
      <c r="BU381" s="34"/>
      <c r="BV381" s="34"/>
      <c r="BW381" s="34"/>
      <c r="BX381" s="34"/>
      <c r="BY381" s="34"/>
      <c r="BZ381" s="34"/>
      <c r="CA381" s="34"/>
      <c r="CB381" s="34"/>
      <c r="CC381" s="34"/>
      <c r="CD381" s="34"/>
      <c r="CE381" s="34"/>
      <c r="CF381" s="34"/>
      <c r="CG381" s="34"/>
      <c r="CH381" s="34"/>
      <c r="CI381" s="34"/>
      <c r="CJ381" s="34"/>
      <c r="CK381" s="34"/>
      <c r="CL381" s="34"/>
      <c r="CM381" s="34"/>
      <c r="CN381" s="34"/>
      <c r="CO381" s="34"/>
      <c r="CP381" s="34"/>
      <c r="CQ381" s="34"/>
      <c r="CR381" s="34"/>
      <c r="CS381" s="34"/>
      <c r="CT381" s="34"/>
      <c r="CU381" s="34"/>
      <c r="CV381" s="34"/>
      <c r="CW381" s="34"/>
      <c r="CX381" s="34"/>
      <c r="CY381" s="34"/>
      <c r="CZ381" s="34"/>
      <c r="DA381" s="34"/>
      <c r="DB381" s="34"/>
      <c r="DC381" s="34"/>
      <c r="DD381" s="34"/>
      <c r="DE381" s="34"/>
      <c r="DF381" s="34"/>
      <c r="DG381" s="34"/>
      <c r="DH381" s="34"/>
      <c r="DI381" s="34"/>
      <c r="DJ381" s="34"/>
      <c r="DK381" s="34"/>
      <c r="DL381" s="34"/>
      <c r="DM381" s="34"/>
      <c r="DN381" s="34"/>
      <c r="DO381" s="34"/>
      <c r="DP381" s="34"/>
      <c r="DQ381" s="34"/>
      <c r="DR381" s="34"/>
      <c r="DS381" s="34"/>
      <c r="DT381" s="34"/>
      <c r="DU381" s="34"/>
      <c r="DV381" s="34"/>
      <c r="DW381" s="34"/>
      <c r="DX381" s="34"/>
      <c r="DY381" s="34"/>
      <c r="DZ381" s="34"/>
      <c r="EA381" s="34"/>
      <c r="EB381" s="34"/>
      <c r="EC381" s="34"/>
      <c r="ED381" s="34"/>
      <c r="EE381" s="34"/>
      <c r="EF381" s="34"/>
      <c r="EG381" s="34"/>
      <c r="EH381" s="34"/>
      <c r="EI381" s="34"/>
      <c r="EJ381" s="34"/>
      <c r="EK381" s="34"/>
      <c r="EL381" s="34"/>
      <c r="EM381" s="34"/>
      <c r="EN381" s="34"/>
      <c r="EO381" s="34"/>
      <c r="EP381" s="34"/>
      <c r="EQ381" s="34"/>
      <c r="ER381" s="34"/>
      <c r="ES381" s="34"/>
      <c r="ET381" s="34"/>
      <c r="EU381" s="34"/>
      <c r="EV381" s="34"/>
      <c r="EW381" s="34"/>
      <c r="EX381" s="34"/>
      <c r="EY381" s="34"/>
      <c r="EZ381" s="34"/>
      <c r="FA381" s="34"/>
      <c r="FB381" s="34"/>
      <c r="FC381" s="34"/>
      <c r="FD381" s="34"/>
      <c r="FE381" s="34"/>
      <c r="FF381" s="34"/>
      <c r="FG381" s="34"/>
      <c r="FH381" s="34"/>
      <c r="FI381" s="34"/>
      <c r="FJ381" s="34"/>
      <c r="FK381" s="34"/>
      <c r="FL381" s="34"/>
      <c r="FM381" s="34"/>
      <c r="FN381" s="34"/>
      <c r="FO381" s="34"/>
      <c r="FP381" s="34"/>
      <c r="FQ381" s="34"/>
      <c r="FR381" s="34"/>
      <c r="FS381" s="34"/>
      <c r="FT381" s="34"/>
      <c r="FU381" s="34"/>
      <c r="FV381" s="34"/>
      <c r="FW381" s="34"/>
      <c r="FX381" s="34"/>
      <c r="FY381" s="34"/>
      <c r="FZ381" s="34"/>
      <c r="GA381" s="34"/>
      <c r="GB381" s="34"/>
      <c r="GC381" s="34"/>
      <c r="GD381" s="34"/>
      <c r="GE381" s="34"/>
      <c r="GF381" s="34"/>
      <c r="GG381" s="34"/>
      <c r="GH381" s="34"/>
      <c r="GI381" s="34"/>
      <c r="GJ381" s="34"/>
      <c r="GK381" s="34"/>
      <c r="GL381" s="34"/>
      <c r="GM381" s="34"/>
      <c r="GN381" s="34"/>
      <c r="GO381" s="34"/>
      <c r="GP381" s="34"/>
      <c r="GQ381" s="34"/>
      <c r="GR381" s="34"/>
      <c r="GS381" s="34"/>
      <c r="GT381" s="34"/>
      <c r="GU381" s="34"/>
      <c r="GV381" s="34"/>
      <c r="GW381" s="34"/>
      <c r="GX381" s="34"/>
      <c r="GY381" s="34"/>
      <c r="GZ381" s="34"/>
      <c r="HA381" s="34"/>
      <c r="HB381" s="34"/>
      <c r="HC381" s="34"/>
      <c r="HD381" s="34"/>
      <c r="HE381" s="34"/>
      <c r="HF381" s="34"/>
      <c r="HG381" s="34"/>
      <c r="HH381" s="34"/>
      <c r="HI381" s="34"/>
      <c r="HJ381" s="34"/>
      <c r="HK381" s="34"/>
      <c r="HL381" s="34"/>
      <c r="HM381" s="34"/>
      <c r="HN381" s="34"/>
      <c r="HO381" s="34"/>
      <c r="HP381" s="34"/>
      <c r="HQ381" s="34"/>
      <c r="HR381" s="34"/>
      <c r="HS381" s="34"/>
      <c r="HT381" s="34"/>
      <c r="HU381" s="34"/>
      <c r="HV381" s="34"/>
      <c r="HW381" s="34"/>
      <c r="HX381" s="34"/>
      <c r="HY381" s="34"/>
      <c r="HZ381" s="34"/>
      <c r="IA381" s="34"/>
      <c r="IB381" s="34"/>
      <c r="IC381" s="34"/>
      <c r="ID381" s="34"/>
      <c r="IE381" s="34"/>
      <c r="IF381" s="34"/>
      <c r="IG381" s="34"/>
      <c r="IH381" s="34"/>
      <c r="II381" s="34"/>
      <c r="IJ381" s="34"/>
      <c r="IK381" s="34"/>
      <c r="IL381" s="34"/>
      <c r="IM381" s="34"/>
      <c r="IN381" s="34"/>
      <c r="IO381" s="34"/>
      <c r="IP381" s="34"/>
      <c r="IQ381" s="34"/>
      <c r="IR381" s="34"/>
      <c r="IS381" s="34"/>
      <c r="IT381" s="34"/>
      <c r="IU381" s="34"/>
      <c r="IV381" s="34"/>
      <c r="IW381" s="34"/>
      <c r="IX381" s="34"/>
      <c r="IY381" s="34"/>
      <c r="IZ381" s="34"/>
      <c r="JA381" s="34"/>
      <c r="JB381" s="34"/>
      <c r="JC381" s="34"/>
      <c r="JD381" s="34"/>
      <c r="JE381" s="34"/>
      <c r="JF381" s="34"/>
      <c r="JG381" s="34"/>
      <c r="JH381" s="34"/>
      <c r="JI381" s="34"/>
      <c r="JJ381" s="34"/>
      <c r="JK381" s="34"/>
      <c r="JL381" s="34"/>
      <c r="JM381" s="34"/>
      <c r="JN381" s="34"/>
      <c r="JO381" s="34"/>
      <c r="JP381" s="34"/>
      <c r="JQ381" s="34"/>
      <c r="JR381" s="34"/>
      <c r="JS381" s="34"/>
      <c r="JT381" s="34"/>
      <c r="JU381" s="34"/>
      <c r="JV381" s="34"/>
      <c r="JW381" s="34"/>
      <c r="JX381" s="34"/>
      <c r="JY381" s="34"/>
      <c r="JZ381" s="34"/>
      <c r="KA381" s="34"/>
      <c r="KB381" s="34"/>
      <c r="KC381" s="34"/>
      <c r="KD381" s="34"/>
      <c r="KE381" s="34"/>
      <c r="KF381" s="34"/>
      <c r="KG381" s="34"/>
      <c r="KH381" s="34"/>
      <c r="KI381" s="34"/>
      <c r="KJ381" s="34"/>
      <c r="KK381" s="34"/>
      <c r="KL381" s="34"/>
      <c r="KM381" s="34"/>
      <c r="KN381" s="34"/>
      <c r="KO381" s="34"/>
      <c r="KP381" s="34"/>
      <c r="KQ381" s="34"/>
      <c r="KR381" s="34"/>
      <c r="KS381" s="34"/>
      <c r="KT381" s="34"/>
      <c r="KU381" s="34"/>
      <c r="KV381" s="34"/>
      <c r="KW381" s="34"/>
      <c r="KX381" s="34"/>
      <c r="KY381" s="34"/>
      <c r="KZ381" s="34"/>
      <c r="LA381" s="34"/>
      <c r="LB381" s="34"/>
      <c r="LC381" s="34"/>
      <c r="LD381" s="34"/>
      <c r="LE381" s="34"/>
      <c r="LF381" s="34"/>
      <c r="LG381" s="34"/>
      <c r="LH381" s="34"/>
      <c r="LI381" s="34"/>
      <c r="LJ381" s="34"/>
      <c r="LK381" s="34"/>
      <c r="LL381" s="34"/>
      <c r="LM381" s="34"/>
      <c r="LN381" s="34"/>
      <c r="LO381" s="34"/>
      <c r="LP381" s="34"/>
      <c r="LQ381" s="34"/>
      <c r="LR381" s="34"/>
      <c r="LS381" s="34"/>
      <c r="LT381" s="34"/>
      <c r="LU381" s="34"/>
      <c r="LV381" s="34"/>
      <c r="LW381" s="34"/>
      <c r="LX381" s="34"/>
      <c r="LY381" s="34"/>
      <c r="LZ381" s="34"/>
      <c r="MA381" s="34"/>
      <c r="MB381" s="34"/>
      <c r="MC381" s="34"/>
      <c r="MD381" s="34"/>
      <c r="ME381" s="34"/>
      <c r="MF381" s="34"/>
      <c r="MG381" s="34"/>
      <c r="MH381" s="34"/>
      <c r="MI381" s="34"/>
      <c r="MJ381" s="34"/>
      <c r="MK381" s="34"/>
      <c r="ML381" s="34"/>
      <c r="MM381" s="34"/>
      <c r="MN381" s="34"/>
      <c r="MO381" s="34"/>
      <c r="MP381" s="34"/>
      <c r="MQ381" s="34"/>
      <c r="MR381" s="34"/>
      <c r="MS381" s="34"/>
      <c r="MT381" s="34"/>
      <c r="MU381" s="34"/>
      <c r="MV381" s="34"/>
      <c r="MW381" s="34"/>
      <c r="MX381" s="34"/>
      <c r="MY381" s="34"/>
      <c r="MZ381" s="34"/>
      <c r="NA381" s="34"/>
      <c r="NB381" s="34"/>
      <c r="NC381" s="34"/>
      <c r="ND381" s="34"/>
      <c r="NE381" s="34"/>
      <c r="NF381" s="34"/>
      <c r="NG381" s="34"/>
      <c r="NH381" s="34"/>
      <c r="NI381" s="34"/>
      <c r="NJ381" s="34"/>
      <c r="NK381" s="34"/>
      <c r="NL381" s="34"/>
      <c r="NM381" s="34"/>
      <c r="NN381" s="34"/>
      <c r="NO381" s="34"/>
      <c r="NP381" s="34"/>
      <c r="NQ381" s="34"/>
      <c r="NR381" s="34"/>
      <c r="NS381" s="34"/>
      <c r="NT381" s="34"/>
      <c r="NU381" s="34"/>
      <c r="NV381" s="34"/>
      <c r="NW381" s="34"/>
      <c r="NX381" s="34"/>
      <c r="NY381" s="34"/>
      <c r="NZ381" s="34"/>
      <c r="OA381" s="34"/>
      <c r="OB381" s="34"/>
      <c r="OC381" s="34"/>
      <c r="OD381" s="34"/>
      <c r="OE381" s="34"/>
      <c r="OF381" s="34"/>
      <c r="OG381" s="34"/>
      <c r="OH381" s="34"/>
      <c r="OI381" s="34"/>
      <c r="OJ381" s="34"/>
      <c r="OK381" s="34"/>
      <c r="OL381" s="34"/>
      <c r="OM381" s="34"/>
      <c r="ON381" s="34"/>
      <c r="OO381" s="34"/>
      <c r="OP381" s="34"/>
      <c r="OQ381" s="34"/>
      <c r="OR381" s="34"/>
      <c r="OS381" s="34"/>
      <c r="OT381" s="34"/>
      <c r="OU381" s="34"/>
      <c r="OV381" s="34"/>
      <c r="OW381" s="34"/>
      <c r="OX381" s="34"/>
      <c r="OY381" s="34"/>
      <c r="OZ381" s="34"/>
      <c r="PA381" s="34"/>
      <c r="PB381" s="34"/>
      <c r="PC381" s="34"/>
      <c r="PD381" s="34"/>
      <c r="PE381" s="34"/>
      <c r="PF381" s="34"/>
      <c r="PG381" s="34"/>
      <c r="PH381" s="34"/>
      <c r="PI381" s="34"/>
      <c r="PJ381" s="34"/>
      <c r="PK381" s="34"/>
      <c r="PL381" s="34"/>
      <c r="PM381" s="34"/>
      <c r="PN381" s="34"/>
      <c r="PO381" s="34"/>
      <c r="PP381" s="34"/>
      <c r="PQ381" s="34"/>
      <c r="PR381" s="34"/>
      <c r="PS381" s="34"/>
      <c r="PT381" s="34"/>
      <c r="PU381" s="34"/>
      <c r="PV381" s="34"/>
      <c r="PW381" s="34"/>
      <c r="PX381" s="34"/>
      <c r="PY381" s="34"/>
      <c r="PZ381" s="34"/>
      <c r="QA381" s="34"/>
      <c r="QB381" s="34"/>
      <c r="QC381" s="34"/>
      <c r="QD381" s="34"/>
      <c r="QE381" s="34"/>
      <c r="QF381" s="34"/>
      <c r="QG381" s="34"/>
      <c r="QH381" s="34"/>
      <c r="QI381" s="34"/>
      <c r="QJ381" s="34"/>
      <c r="QK381" s="34"/>
      <c r="QL381" s="34"/>
      <c r="QM381" s="34"/>
      <c r="QN381" s="34"/>
      <c r="QO381" s="34"/>
      <c r="QP381" s="34"/>
      <c r="QQ381" s="34"/>
      <c r="QR381" s="34"/>
      <c r="QS381" s="34"/>
      <c r="QT381" s="34"/>
      <c r="QU381" s="34"/>
      <c r="QV381" s="34"/>
      <c r="QW381" s="34"/>
      <c r="QX381" s="34"/>
      <c r="QY381" s="34"/>
      <c r="QZ381" s="34"/>
      <c r="RA381" s="34"/>
      <c r="RB381" s="34"/>
      <c r="RC381" s="34"/>
      <c r="RD381" s="34"/>
      <c r="RE381" s="34"/>
      <c r="RF381" s="34"/>
      <c r="RG381" s="34"/>
      <c r="RH381" s="34"/>
      <c r="RI381" s="34"/>
      <c r="RJ381" s="34"/>
      <c r="RK381" s="34"/>
      <c r="RL381" s="34"/>
      <c r="RM381" s="34"/>
      <c r="RN381" s="34"/>
      <c r="RO381" s="34"/>
      <c r="RP381" s="34"/>
      <c r="RQ381" s="34"/>
      <c r="RR381" s="34"/>
      <c r="RS381" s="34"/>
      <c r="RT381" s="34"/>
      <c r="RU381" s="34"/>
      <c r="RV381" s="34"/>
      <c r="RW381" s="34"/>
      <c r="RX381" s="34"/>
      <c r="RY381" s="34"/>
      <c r="RZ381" s="34"/>
      <c r="SA381" s="34"/>
      <c r="SB381" s="34"/>
      <c r="SC381" s="34"/>
      <c r="SD381" s="34"/>
      <c r="SE381" s="34"/>
      <c r="SF381" s="34"/>
      <c r="SG381" s="34"/>
      <c r="SH381" s="34"/>
      <c r="SI381" s="34"/>
      <c r="SJ381" s="34"/>
      <c r="SK381" s="34"/>
      <c r="SL381" s="34"/>
      <c r="SM381" s="34"/>
      <c r="SN381" s="34"/>
      <c r="SO381" s="34"/>
      <c r="SP381" s="34"/>
      <c r="SQ381" s="34"/>
      <c r="SR381" s="34"/>
      <c r="SS381" s="34"/>
      <c r="ST381" s="34"/>
      <c r="SU381" s="34"/>
      <c r="SV381" s="34"/>
      <c r="SW381" s="34"/>
      <c r="SX381" s="34"/>
      <c r="SY381" s="34"/>
      <c r="SZ381" s="34"/>
      <c r="TA381" s="34"/>
      <c r="TB381" s="34"/>
      <c r="TC381" s="34"/>
      <c r="TD381" s="34"/>
      <c r="TE381" s="34"/>
      <c r="TF381" s="34"/>
      <c r="TG381" s="34"/>
      <c r="TH381" s="34"/>
      <c r="TI381" s="34"/>
      <c r="TJ381" s="34"/>
      <c r="TK381" s="34"/>
      <c r="TL381" s="34"/>
      <c r="TM381" s="34"/>
      <c r="TN381" s="34"/>
      <c r="TO381" s="34"/>
      <c r="TP381" s="34"/>
      <c r="TQ381" s="34"/>
      <c r="TR381" s="34"/>
      <c r="TS381" s="34"/>
      <c r="TT381" s="34"/>
      <c r="TU381" s="34"/>
      <c r="TV381" s="34"/>
      <c r="TW381" s="34"/>
      <c r="TX381" s="34"/>
      <c r="TY381" s="34"/>
      <c r="TZ381" s="34"/>
      <c r="UA381" s="34"/>
      <c r="UB381" s="34"/>
      <c r="UC381" s="34"/>
      <c r="UD381" s="34"/>
      <c r="UE381" s="34"/>
      <c r="UF381" s="34"/>
      <c r="UG381" s="34"/>
      <c r="UH381" s="34"/>
      <c r="UI381" s="34"/>
      <c r="UJ381" s="34"/>
      <c r="UK381" s="34"/>
      <c r="UL381" s="34"/>
      <c r="UM381" s="34"/>
      <c r="UN381" s="34"/>
      <c r="UO381" s="34"/>
      <c r="UP381" s="34"/>
      <c r="UQ381" s="34"/>
      <c r="UR381" s="34"/>
      <c r="US381" s="34"/>
      <c r="UT381" s="34"/>
      <c r="UU381" s="34"/>
      <c r="UV381" s="34"/>
      <c r="UW381" s="34"/>
      <c r="UX381" s="34"/>
      <c r="UY381" s="34"/>
      <c r="UZ381" s="34"/>
      <c r="VA381" s="34"/>
      <c r="VB381" s="34"/>
      <c r="VC381" s="34"/>
      <c r="VD381" s="34"/>
      <c r="VE381" s="34"/>
      <c r="VF381" s="34"/>
      <c r="VG381" s="34"/>
      <c r="VH381" s="34"/>
      <c r="VI381" s="34"/>
      <c r="VJ381" s="34"/>
      <c r="VK381" s="34"/>
      <c r="VL381" s="34"/>
      <c r="VM381" s="34"/>
      <c r="VN381" s="34"/>
      <c r="VO381" s="34"/>
      <c r="VP381" s="34"/>
      <c r="VQ381" s="34"/>
      <c r="VR381" s="34"/>
      <c r="VS381" s="34"/>
      <c r="VT381" s="34"/>
      <c r="VU381" s="34"/>
      <c r="VV381" s="34"/>
      <c r="VW381" s="34"/>
      <c r="VX381" s="34"/>
      <c r="VY381" s="34"/>
      <c r="VZ381" s="34"/>
      <c r="WA381" s="34"/>
      <c r="WB381" s="34"/>
      <c r="WC381" s="34"/>
      <c r="WD381" s="34"/>
      <c r="WE381" s="34"/>
      <c r="WF381" s="34"/>
      <c r="WG381" s="34"/>
      <c r="WH381" s="34"/>
      <c r="WI381" s="34"/>
      <c r="WJ381" s="34"/>
      <c r="WK381" s="34"/>
      <c r="WL381" s="34"/>
      <c r="WM381" s="34"/>
      <c r="WN381" s="34"/>
      <c r="WO381" s="34"/>
      <c r="WP381" s="34"/>
      <c r="WQ381" s="34"/>
      <c r="WR381" s="34"/>
      <c r="WS381" s="34"/>
      <c r="WT381" s="34"/>
      <c r="WU381" s="34"/>
      <c r="WV381" s="34"/>
      <c r="WW381" s="34"/>
      <c r="WX381" s="34"/>
      <c r="WY381" s="34"/>
      <c r="WZ381" s="34"/>
      <c r="XA381" s="34"/>
      <c r="XB381" s="34"/>
      <c r="XC381" s="34"/>
      <c r="XD381" s="34"/>
      <c r="XE381" s="34"/>
      <c r="XF381" s="34"/>
      <c r="XG381" s="34"/>
      <c r="XH381" s="34"/>
      <c r="XI381" s="34"/>
      <c r="XJ381" s="34"/>
      <c r="XK381" s="34"/>
      <c r="XL381" s="34"/>
      <c r="XM381" s="34"/>
      <c r="XN381" s="34"/>
      <c r="XO381" s="34"/>
      <c r="XP381" s="34"/>
      <c r="XQ381" s="34"/>
      <c r="XR381" s="34"/>
      <c r="XS381" s="34"/>
      <c r="XT381" s="34"/>
      <c r="XU381" s="34"/>
      <c r="XV381" s="34"/>
      <c r="XW381" s="34"/>
      <c r="XX381" s="34"/>
      <c r="XY381" s="34"/>
      <c r="XZ381" s="34"/>
      <c r="YA381" s="34"/>
      <c r="YB381" s="34"/>
      <c r="YC381" s="34"/>
      <c r="YD381" s="34"/>
      <c r="YE381" s="34"/>
      <c r="YF381" s="34"/>
      <c r="YG381" s="34"/>
      <c r="YH381" s="34"/>
      <c r="YI381" s="34"/>
      <c r="YJ381" s="34"/>
      <c r="YK381" s="34"/>
      <c r="YL381" s="34"/>
      <c r="YM381" s="34"/>
      <c r="YN381" s="34"/>
      <c r="YO381" s="34"/>
      <c r="YP381" s="34"/>
      <c r="YQ381" s="34"/>
      <c r="YR381" s="34"/>
      <c r="YS381" s="34"/>
      <c r="YT381" s="34"/>
      <c r="YU381" s="34"/>
      <c r="YV381" s="34"/>
      <c r="YW381" s="34"/>
      <c r="YX381" s="34"/>
      <c r="YY381" s="34"/>
      <c r="YZ381" s="34"/>
      <c r="ZA381" s="34"/>
      <c r="ZB381" s="34"/>
      <c r="ZC381" s="34"/>
      <c r="ZD381" s="34"/>
      <c r="ZE381" s="34"/>
      <c r="ZF381" s="34"/>
      <c r="ZG381" s="34"/>
      <c r="ZH381" s="34"/>
      <c r="ZI381" s="34"/>
      <c r="ZJ381" s="34"/>
      <c r="ZK381" s="34"/>
      <c r="ZL381" s="34"/>
      <c r="ZM381" s="34"/>
      <c r="ZN381" s="34"/>
      <c r="ZO381" s="34"/>
      <c r="ZP381" s="34"/>
      <c r="ZQ381" s="34"/>
      <c r="ZR381" s="34"/>
      <c r="ZS381" s="34"/>
      <c r="ZT381" s="34"/>
      <c r="ZU381" s="34"/>
      <c r="ZV381" s="34"/>
      <c r="ZW381" s="34"/>
      <c r="ZX381" s="34"/>
      <c r="ZY381" s="34"/>
      <c r="ZZ381" s="34"/>
      <c r="AAA381" s="34"/>
      <c r="AAB381" s="34"/>
      <c r="AAC381" s="34"/>
      <c r="AAD381" s="34"/>
      <c r="AAE381" s="34"/>
      <c r="AAF381" s="34"/>
      <c r="AAG381" s="34"/>
      <c r="AAH381" s="34"/>
      <c r="AAI381" s="34"/>
      <c r="AAJ381" s="34"/>
      <c r="AAK381" s="34"/>
      <c r="AAL381" s="34"/>
      <c r="AAM381" s="34"/>
      <c r="AAN381" s="34"/>
      <c r="AAO381" s="34"/>
      <c r="AAP381" s="34"/>
      <c r="AAQ381" s="34"/>
      <c r="AAR381" s="34"/>
      <c r="AAS381" s="34"/>
      <c r="AAT381" s="34"/>
      <c r="AAU381" s="34"/>
      <c r="AAV381" s="34"/>
      <c r="AAW381" s="34"/>
      <c r="AAX381" s="34"/>
      <c r="AAY381" s="34"/>
      <c r="AAZ381" s="34"/>
      <c r="ABA381" s="34"/>
      <c r="ABB381" s="34"/>
      <c r="ABC381" s="34"/>
      <c r="ABD381" s="34"/>
      <c r="ABE381" s="34"/>
      <c r="ABF381" s="34"/>
      <c r="ABG381" s="34"/>
      <c r="ABH381" s="34"/>
      <c r="ABI381" s="34"/>
      <c r="ABJ381" s="34"/>
      <c r="ABK381" s="34"/>
      <c r="ABL381" s="34"/>
      <c r="ABM381" s="34"/>
      <c r="ABN381" s="34"/>
      <c r="ABO381" s="34"/>
      <c r="ABP381" s="34"/>
      <c r="ABQ381" s="34"/>
      <c r="ABR381" s="34"/>
      <c r="ABS381" s="34"/>
      <c r="ABT381" s="34"/>
      <c r="ABU381" s="34"/>
      <c r="ABV381" s="34"/>
      <c r="ABW381" s="34"/>
      <c r="ABX381" s="34"/>
      <c r="ABY381" s="34"/>
      <c r="ABZ381" s="34"/>
      <c r="ACA381" s="34"/>
      <c r="ACB381" s="34"/>
      <c r="ACC381" s="34"/>
      <c r="ACD381" s="34"/>
      <c r="ACE381" s="34"/>
      <c r="ACF381" s="34"/>
      <c r="ACG381" s="34"/>
      <c r="ACH381" s="34"/>
      <c r="ACI381" s="34"/>
      <c r="ACJ381" s="34"/>
      <c r="ACK381" s="34"/>
      <c r="ACL381" s="34"/>
      <c r="ACM381" s="34"/>
      <c r="ACN381" s="34"/>
      <c r="ACO381" s="34"/>
      <c r="ACP381" s="34"/>
      <c r="ACQ381" s="34"/>
      <c r="ACR381" s="34"/>
      <c r="ACS381" s="34"/>
      <c r="ACT381" s="34"/>
      <c r="ACU381" s="34"/>
      <c r="ACV381" s="34"/>
      <c r="ACW381" s="34"/>
      <c r="ACX381" s="34"/>
      <c r="ACY381" s="34"/>
      <c r="ACZ381" s="34"/>
      <c r="ADA381" s="34"/>
      <c r="ADB381" s="34"/>
      <c r="ADC381" s="34"/>
      <c r="ADD381" s="34"/>
      <c r="ADE381" s="34"/>
      <c r="ADF381" s="34"/>
      <c r="ADG381" s="34"/>
      <c r="ADH381" s="34"/>
      <c r="ADI381" s="34"/>
      <c r="ADJ381" s="34"/>
      <c r="ADK381" s="34"/>
      <c r="ADL381" s="34"/>
      <c r="ADM381" s="34"/>
      <c r="ADN381" s="34"/>
      <c r="ADO381" s="34"/>
      <c r="ADP381" s="34"/>
      <c r="ADQ381" s="34"/>
      <c r="ADR381" s="34"/>
      <c r="ADS381" s="34"/>
      <c r="ADT381" s="34"/>
      <c r="ADU381" s="34"/>
      <c r="ADV381" s="34"/>
      <c r="ADW381" s="34"/>
      <c r="ADX381" s="34"/>
      <c r="ADY381" s="34"/>
      <c r="ADZ381" s="34"/>
      <c r="AEA381" s="34"/>
      <c r="AEB381" s="34"/>
      <c r="AEC381" s="34"/>
      <c r="AED381" s="34"/>
      <c r="AEE381" s="34"/>
      <c r="AEF381" s="34"/>
      <c r="AEG381" s="34"/>
      <c r="AEH381" s="34"/>
      <c r="AEI381" s="34"/>
      <c r="AEJ381" s="34"/>
      <c r="AEK381" s="34"/>
      <c r="AEL381" s="34"/>
      <c r="AEM381" s="34"/>
      <c r="AEN381" s="34"/>
      <c r="AEO381" s="34"/>
      <c r="AEP381" s="34"/>
      <c r="AEQ381" s="34"/>
      <c r="AER381" s="34"/>
      <c r="AES381" s="34"/>
      <c r="AET381" s="34"/>
      <c r="AEU381" s="34"/>
      <c r="AEV381" s="34"/>
      <c r="AEW381" s="34"/>
      <c r="AEX381" s="34"/>
      <c r="AEY381" s="34"/>
      <c r="AEZ381" s="34"/>
      <c r="AFA381" s="34"/>
      <c r="AFB381" s="34"/>
      <c r="AFC381" s="34"/>
      <c r="AFD381" s="34"/>
      <c r="AFE381" s="34"/>
      <c r="AFF381" s="34"/>
      <c r="AFG381" s="34"/>
      <c r="AFH381" s="34"/>
      <c r="AFI381" s="34"/>
      <c r="AFJ381" s="34"/>
      <c r="AFK381" s="34"/>
      <c r="AFL381" s="34"/>
      <c r="AFM381" s="34"/>
      <c r="AFN381" s="34"/>
      <c r="AFO381" s="34"/>
      <c r="AFP381" s="34"/>
      <c r="AFQ381" s="34"/>
      <c r="AFR381" s="34"/>
      <c r="AFS381" s="34"/>
      <c r="AFT381" s="34"/>
      <c r="AFU381" s="34"/>
      <c r="AFV381" s="34"/>
      <c r="AFW381" s="34"/>
      <c r="AFX381" s="34"/>
      <c r="AFY381" s="34"/>
      <c r="AFZ381" s="34"/>
      <c r="AGA381" s="34"/>
      <c r="AGB381" s="34"/>
      <c r="AGC381" s="34"/>
      <c r="AGD381" s="34"/>
      <c r="AGE381" s="34"/>
      <c r="AGF381" s="34"/>
      <c r="AGG381" s="34"/>
      <c r="AGH381" s="34"/>
      <c r="AGI381" s="34"/>
      <c r="AGJ381" s="34"/>
      <c r="AGK381" s="34"/>
      <c r="AGL381" s="34"/>
      <c r="AGM381" s="34"/>
      <c r="AGN381" s="34"/>
      <c r="AGO381" s="34"/>
      <c r="AGP381" s="34"/>
      <c r="AGQ381" s="34"/>
      <c r="AGR381" s="34"/>
      <c r="AGS381" s="34"/>
      <c r="AGT381" s="34"/>
      <c r="AGU381" s="34"/>
      <c r="AGV381" s="34"/>
      <c r="AGW381" s="34"/>
      <c r="AGX381" s="34"/>
      <c r="AGY381" s="34"/>
      <c r="AGZ381" s="34"/>
      <c r="AHA381" s="34"/>
      <c r="AHB381" s="34"/>
      <c r="AHC381" s="34"/>
      <c r="AHD381" s="34"/>
      <c r="AHE381" s="34"/>
      <c r="AHF381" s="34"/>
      <c r="AHG381" s="34"/>
      <c r="AHH381" s="34"/>
      <c r="AHI381" s="34"/>
      <c r="AHJ381" s="34"/>
      <c r="AHK381" s="34"/>
      <c r="AHL381" s="34"/>
      <c r="AHM381" s="34"/>
      <c r="AHN381" s="34"/>
      <c r="AHO381" s="34"/>
      <c r="AHP381" s="34"/>
      <c r="AHQ381" s="34"/>
      <c r="AHR381" s="34"/>
      <c r="AHS381" s="34"/>
      <c r="AHT381" s="34"/>
      <c r="AHU381" s="34"/>
      <c r="AHV381" s="34"/>
      <c r="AHW381" s="34"/>
      <c r="AHX381" s="34"/>
      <c r="AHY381" s="34"/>
      <c r="AHZ381" s="34"/>
      <c r="AIA381" s="34"/>
      <c r="AIB381" s="34"/>
      <c r="AIC381" s="34"/>
      <c r="AID381" s="34"/>
      <c r="AIE381" s="34"/>
      <c r="AIF381" s="34"/>
      <c r="AIG381" s="34"/>
      <c r="AIH381" s="34"/>
      <c r="AII381" s="34"/>
      <c r="AIJ381" s="34"/>
      <c r="AIK381" s="34"/>
      <c r="AIL381" s="34"/>
      <c r="AIM381" s="34"/>
      <c r="AIN381" s="34"/>
      <c r="AIO381" s="34"/>
      <c r="AIP381" s="34"/>
      <c r="AIQ381" s="34"/>
      <c r="AIR381" s="34"/>
      <c r="AIS381" s="34"/>
      <c r="AIT381" s="34"/>
      <c r="AIU381" s="34"/>
      <c r="AIV381" s="34"/>
      <c r="AIW381" s="34"/>
      <c r="AIX381" s="34"/>
      <c r="AIY381" s="34"/>
      <c r="AIZ381" s="34"/>
      <c r="AJA381" s="34"/>
      <c r="AJB381" s="34"/>
      <c r="AJC381" s="34"/>
      <c r="AJD381" s="34"/>
      <c r="AJE381" s="34"/>
      <c r="AJF381" s="34"/>
      <c r="AJG381" s="34"/>
      <c r="AJH381" s="34"/>
      <c r="AJI381" s="34"/>
      <c r="AJJ381" s="34"/>
      <c r="AJK381" s="34"/>
      <c r="AJL381" s="34"/>
      <c r="AJM381" s="34"/>
      <c r="AJN381" s="34"/>
      <c r="AJO381" s="34"/>
      <c r="AJP381" s="34"/>
      <c r="AJQ381" s="34"/>
      <c r="AJR381" s="34"/>
      <c r="AJS381" s="34"/>
      <c r="AJT381" s="34"/>
      <c r="AJU381" s="34"/>
      <c r="AJV381" s="34"/>
      <c r="AJW381" s="34"/>
      <c r="AJX381" s="34"/>
      <c r="AJY381" s="34"/>
      <c r="AJZ381" s="34"/>
      <c r="AKA381" s="34"/>
      <c r="AKB381" s="34"/>
      <c r="AKC381" s="34"/>
      <c r="AKD381" s="34"/>
      <c r="AKE381" s="34"/>
      <c r="AKF381" s="34"/>
      <c r="AKG381" s="34"/>
      <c r="AKH381" s="34"/>
      <c r="AKI381" s="34"/>
      <c r="AKJ381" s="34"/>
      <c r="AKK381" s="34"/>
      <c r="AKL381" s="34"/>
      <c r="AKM381" s="34"/>
      <c r="AKN381" s="34"/>
      <c r="AKO381" s="34"/>
      <c r="AKP381" s="34"/>
      <c r="AKQ381" s="34"/>
      <c r="AKR381" s="34"/>
      <c r="AKS381" s="34"/>
      <c r="AKT381" s="34"/>
      <c r="AKU381" s="34"/>
      <c r="AKV381" s="34"/>
      <c r="AKW381" s="34"/>
      <c r="AKX381" s="34"/>
      <c r="AKY381" s="34"/>
      <c r="AKZ381" s="34"/>
      <c r="ALA381" s="34"/>
      <c r="ALB381" s="34"/>
      <c r="ALC381" s="34"/>
      <c r="ALD381" s="34"/>
      <c r="ALE381" s="34"/>
      <c r="ALF381" s="34"/>
      <c r="ALG381" s="34"/>
      <c r="ALH381" s="34"/>
      <c r="ALI381" s="34"/>
      <c r="ALJ381" s="34"/>
      <c r="ALK381" s="34"/>
      <c r="ALL381" s="34"/>
      <c r="ALM381" s="34"/>
      <c r="ALN381" s="34"/>
      <c r="ALO381" s="34"/>
      <c r="ALP381" s="34"/>
      <c r="ALQ381" s="34"/>
      <c r="ALR381" s="34"/>
      <c r="ALS381" s="34"/>
      <c r="ALT381" s="34"/>
      <c r="ALU381" s="34"/>
      <c r="ALV381" s="34"/>
      <c r="ALW381" s="34"/>
      <c r="ALX381" s="34"/>
      <c r="ALY381" s="34"/>
      <c r="ALZ381" s="34"/>
      <c r="AMA381" s="34"/>
      <c r="AMB381" s="34"/>
      <c r="AMC381" s="34"/>
      <c r="AMD381" s="34"/>
      <c r="AME381" s="34"/>
      <c r="AMF381" s="34"/>
      <c r="AMG381" s="34"/>
      <c r="AMH381" s="34"/>
      <c r="AMI381" s="34"/>
      <c r="AMJ381" s="34"/>
      <c r="AMK381" s="34"/>
    </row>
    <row r="382" spans="1:1025" x14ac:dyDescent="0.25">
      <c r="A382" s="34"/>
      <c r="E382"/>
      <c r="F382" s="34"/>
      <c r="G382" s="69"/>
      <c r="H382" s="70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L382" s="34"/>
      <c r="BM382" s="34"/>
      <c r="BN382" s="34"/>
      <c r="BO382" s="34"/>
      <c r="BP382" s="34"/>
      <c r="BQ382" s="34"/>
      <c r="BR382" s="34"/>
      <c r="BS382" s="34"/>
      <c r="BT382" s="34"/>
      <c r="BU382" s="34"/>
      <c r="BV382" s="34"/>
      <c r="BW382" s="34"/>
      <c r="BX382" s="34"/>
      <c r="BY382" s="34"/>
      <c r="BZ382" s="34"/>
      <c r="CA382" s="34"/>
      <c r="CB382" s="34"/>
      <c r="CC382" s="34"/>
      <c r="CD382" s="34"/>
      <c r="CE382" s="34"/>
      <c r="CF382" s="34"/>
      <c r="CG382" s="34"/>
      <c r="CH382" s="34"/>
      <c r="CI382" s="34"/>
      <c r="CJ382" s="34"/>
      <c r="CK382" s="34"/>
      <c r="CL382" s="34"/>
      <c r="CM382" s="34"/>
      <c r="CN382" s="34"/>
      <c r="CO382" s="34"/>
      <c r="CP382" s="34"/>
      <c r="CQ382" s="34"/>
      <c r="CR382" s="34"/>
      <c r="CS382" s="34"/>
      <c r="CT382" s="34"/>
      <c r="CU382" s="34"/>
      <c r="CV382" s="34"/>
      <c r="CW382" s="34"/>
      <c r="CX382" s="34"/>
      <c r="CY382" s="34"/>
      <c r="CZ382" s="34"/>
      <c r="DA382" s="34"/>
      <c r="DB382" s="34"/>
      <c r="DC382" s="34"/>
      <c r="DD382" s="34"/>
      <c r="DE382" s="34"/>
      <c r="DF382" s="34"/>
      <c r="DG382" s="34"/>
      <c r="DH382" s="34"/>
      <c r="DI382" s="34"/>
      <c r="DJ382" s="34"/>
      <c r="DK382" s="34"/>
      <c r="DL382" s="34"/>
      <c r="DM382" s="34"/>
      <c r="DN382" s="34"/>
      <c r="DO382" s="34"/>
      <c r="DP382" s="34"/>
      <c r="DQ382" s="34"/>
      <c r="DR382" s="34"/>
      <c r="DS382" s="34"/>
      <c r="DT382" s="34"/>
      <c r="DU382" s="34"/>
      <c r="DV382" s="34"/>
      <c r="DW382" s="34"/>
      <c r="DX382" s="34"/>
      <c r="DY382" s="34"/>
      <c r="DZ382" s="34"/>
      <c r="EA382" s="34"/>
      <c r="EB382" s="34"/>
      <c r="EC382" s="34"/>
      <c r="ED382" s="34"/>
      <c r="EE382" s="34"/>
      <c r="EF382" s="34"/>
      <c r="EG382" s="34"/>
      <c r="EH382" s="34"/>
      <c r="EI382" s="34"/>
      <c r="EJ382" s="34"/>
      <c r="EK382" s="34"/>
      <c r="EL382" s="34"/>
      <c r="EM382" s="34"/>
      <c r="EN382" s="34"/>
      <c r="EO382" s="34"/>
      <c r="EP382" s="34"/>
      <c r="EQ382" s="34"/>
      <c r="ER382" s="34"/>
      <c r="ES382" s="34"/>
      <c r="ET382" s="34"/>
      <c r="EU382" s="34"/>
      <c r="EV382" s="34"/>
      <c r="EW382" s="34"/>
      <c r="EX382" s="34"/>
      <c r="EY382" s="34"/>
      <c r="EZ382" s="34"/>
      <c r="FA382" s="34"/>
      <c r="FB382" s="34"/>
      <c r="FC382" s="34"/>
      <c r="FD382" s="34"/>
      <c r="FE382" s="34"/>
      <c r="FF382" s="34"/>
      <c r="FG382" s="34"/>
      <c r="FH382" s="34"/>
      <c r="FI382" s="34"/>
      <c r="FJ382" s="34"/>
      <c r="FK382" s="34"/>
      <c r="FL382" s="34"/>
      <c r="FM382" s="34"/>
      <c r="FN382" s="34"/>
      <c r="FO382" s="34"/>
      <c r="FP382" s="34"/>
      <c r="FQ382" s="34"/>
      <c r="FR382" s="34"/>
      <c r="FS382" s="34"/>
      <c r="FT382" s="34"/>
      <c r="FU382" s="34"/>
      <c r="FV382" s="34"/>
      <c r="FW382" s="34"/>
      <c r="FX382" s="34"/>
      <c r="FY382" s="34"/>
      <c r="FZ382" s="34"/>
      <c r="GA382" s="34"/>
      <c r="GB382" s="34"/>
      <c r="GC382" s="34"/>
      <c r="GD382" s="34"/>
      <c r="GE382" s="34"/>
      <c r="GF382" s="34"/>
      <c r="GG382" s="34"/>
      <c r="GH382" s="34"/>
      <c r="GI382" s="34"/>
      <c r="GJ382" s="34"/>
      <c r="GK382" s="34"/>
      <c r="GL382" s="34"/>
      <c r="GM382" s="34"/>
      <c r="GN382" s="34"/>
      <c r="GO382" s="34"/>
      <c r="GP382" s="34"/>
      <c r="GQ382" s="34"/>
      <c r="GR382" s="34"/>
      <c r="GS382" s="34"/>
      <c r="GT382" s="34"/>
      <c r="GU382" s="34"/>
      <c r="GV382" s="34"/>
      <c r="GW382" s="34"/>
      <c r="GX382" s="34"/>
      <c r="GY382" s="34"/>
      <c r="GZ382" s="34"/>
      <c r="HA382" s="34"/>
      <c r="HB382" s="34"/>
      <c r="HC382" s="34"/>
      <c r="HD382" s="34"/>
      <c r="HE382" s="34"/>
      <c r="HF382" s="34"/>
      <c r="HG382" s="34"/>
      <c r="HH382" s="34"/>
      <c r="HI382" s="34"/>
      <c r="HJ382" s="34"/>
      <c r="HK382" s="34"/>
      <c r="HL382" s="34"/>
      <c r="HM382" s="34"/>
      <c r="HN382" s="34"/>
      <c r="HO382" s="34"/>
      <c r="HP382" s="34"/>
      <c r="HQ382" s="34"/>
      <c r="HR382" s="34"/>
      <c r="HS382" s="34"/>
      <c r="HT382" s="34"/>
      <c r="HU382" s="34"/>
      <c r="HV382" s="34"/>
      <c r="HW382" s="34"/>
      <c r="HX382" s="34"/>
      <c r="HY382" s="34"/>
      <c r="HZ382" s="34"/>
      <c r="IA382" s="34"/>
      <c r="IB382" s="34"/>
      <c r="IC382" s="34"/>
      <c r="ID382" s="34"/>
      <c r="IE382" s="34"/>
      <c r="IF382" s="34"/>
      <c r="IG382" s="34"/>
      <c r="IH382" s="34"/>
      <c r="II382" s="34"/>
      <c r="IJ382" s="34"/>
      <c r="IK382" s="34"/>
      <c r="IL382" s="34"/>
      <c r="IM382" s="34"/>
      <c r="IN382" s="34"/>
      <c r="IO382" s="34"/>
      <c r="IP382" s="34"/>
      <c r="IQ382" s="34"/>
      <c r="IR382" s="34"/>
      <c r="IS382" s="34"/>
      <c r="IT382" s="34"/>
      <c r="IU382" s="34"/>
      <c r="IV382" s="34"/>
      <c r="IW382" s="34"/>
      <c r="IX382" s="34"/>
      <c r="IY382" s="34"/>
      <c r="IZ382" s="34"/>
      <c r="JA382" s="34"/>
      <c r="JB382" s="34"/>
      <c r="JC382" s="34"/>
      <c r="JD382" s="34"/>
      <c r="JE382" s="34"/>
      <c r="JF382" s="34"/>
      <c r="JG382" s="34"/>
      <c r="JH382" s="34"/>
      <c r="JI382" s="34"/>
      <c r="JJ382" s="34"/>
      <c r="JK382" s="34"/>
      <c r="JL382" s="34"/>
      <c r="JM382" s="34"/>
      <c r="JN382" s="34"/>
      <c r="JO382" s="34"/>
      <c r="JP382" s="34"/>
      <c r="JQ382" s="34"/>
      <c r="JR382" s="34"/>
      <c r="JS382" s="34"/>
      <c r="JT382" s="34"/>
      <c r="JU382" s="34"/>
      <c r="JV382" s="34"/>
      <c r="JW382" s="34"/>
      <c r="JX382" s="34"/>
      <c r="JY382" s="34"/>
      <c r="JZ382" s="34"/>
      <c r="KA382" s="34"/>
      <c r="KB382" s="34"/>
      <c r="KC382" s="34"/>
      <c r="KD382" s="34"/>
      <c r="KE382" s="34"/>
      <c r="KF382" s="34"/>
      <c r="KG382" s="34"/>
      <c r="KH382" s="34"/>
      <c r="KI382" s="34"/>
      <c r="KJ382" s="34"/>
      <c r="KK382" s="34"/>
      <c r="KL382" s="34"/>
      <c r="KM382" s="34"/>
      <c r="KN382" s="34"/>
      <c r="KO382" s="34"/>
      <c r="KP382" s="34"/>
      <c r="KQ382" s="34"/>
      <c r="KR382" s="34"/>
      <c r="KS382" s="34"/>
      <c r="KT382" s="34"/>
      <c r="KU382" s="34"/>
      <c r="KV382" s="34"/>
      <c r="KW382" s="34"/>
      <c r="KX382" s="34"/>
      <c r="KY382" s="34"/>
      <c r="KZ382" s="34"/>
      <c r="LA382" s="34"/>
      <c r="LB382" s="34"/>
      <c r="LC382" s="34"/>
      <c r="LD382" s="34"/>
      <c r="LE382" s="34"/>
      <c r="LF382" s="34"/>
      <c r="LG382" s="34"/>
      <c r="LH382" s="34"/>
      <c r="LI382" s="34"/>
      <c r="LJ382" s="34"/>
      <c r="LK382" s="34"/>
      <c r="LL382" s="34"/>
      <c r="LM382" s="34"/>
      <c r="LN382" s="34"/>
      <c r="LO382" s="34"/>
      <c r="LP382" s="34"/>
      <c r="LQ382" s="34"/>
      <c r="LR382" s="34"/>
      <c r="LS382" s="34"/>
      <c r="LT382" s="34"/>
      <c r="LU382" s="34"/>
      <c r="LV382" s="34"/>
      <c r="LW382" s="34"/>
      <c r="LX382" s="34"/>
      <c r="LY382" s="34"/>
      <c r="LZ382" s="34"/>
      <c r="MA382" s="34"/>
      <c r="MB382" s="34"/>
      <c r="MC382" s="34"/>
      <c r="MD382" s="34"/>
      <c r="ME382" s="34"/>
      <c r="MF382" s="34"/>
      <c r="MG382" s="34"/>
      <c r="MH382" s="34"/>
      <c r="MI382" s="34"/>
      <c r="MJ382" s="34"/>
      <c r="MK382" s="34"/>
      <c r="ML382" s="34"/>
      <c r="MM382" s="34"/>
      <c r="MN382" s="34"/>
      <c r="MO382" s="34"/>
      <c r="MP382" s="34"/>
      <c r="MQ382" s="34"/>
      <c r="MR382" s="34"/>
      <c r="MS382" s="34"/>
      <c r="MT382" s="34"/>
      <c r="MU382" s="34"/>
      <c r="MV382" s="34"/>
      <c r="MW382" s="34"/>
      <c r="MX382" s="34"/>
      <c r="MY382" s="34"/>
      <c r="MZ382" s="34"/>
      <c r="NA382" s="34"/>
      <c r="NB382" s="34"/>
      <c r="NC382" s="34"/>
      <c r="ND382" s="34"/>
      <c r="NE382" s="34"/>
      <c r="NF382" s="34"/>
      <c r="NG382" s="34"/>
      <c r="NH382" s="34"/>
      <c r="NI382" s="34"/>
      <c r="NJ382" s="34"/>
      <c r="NK382" s="34"/>
      <c r="NL382" s="34"/>
      <c r="NM382" s="34"/>
      <c r="NN382" s="34"/>
      <c r="NO382" s="34"/>
      <c r="NP382" s="34"/>
      <c r="NQ382" s="34"/>
      <c r="NR382" s="34"/>
      <c r="NS382" s="34"/>
      <c r="NT382" s="34"/>
      <c r="NU382" s="34"/>
      <c r="NV382" s="34"/>
      <c r="NW382" s="34"/>
      <c r="NX382" s="34"/>
      <c r="NY382" s="34"/>
      <c r="NZ382" s="34"/>
      <c r="OA382" s="34"/>
      <c r="OB382" s="34"/>
      <c r="OC382" s="34"/>
      <c r="OD382" s="34"/>
      <c r="OE382" s="34"/>
      <c r="OF382" s="34"/>
      <c r="OG382" s="34"/>
      <c r="OH382" s="34"/>
      <c r="OI382" s="34"/>
      <c r="OJ382" s="34"/>
      <c r="OK382" s="34"/>
      <c r="OL382" s="34"/>
      <c r="OM382" s="34"/>
      <c r="ON382" s="34"/>
      <c r="OO382" s="34"/>
      <c r="OP382" s="34"/>
      <c r="OQ382" s="34"/>
      <c r="OR382" s="34"/>
      <c r="OS382" s="34"/>
      <c r="OT382" s="34"/>
      <c r="OU382" s="34"/>
      <c r="OV382" s="34"/>
      <c r="OW382" s="34"/>
      <c r="OX382" s="34"/>
      <c r="OY382" s="34"/>
      <c r="OZ382" s="34"/>
      <c r="PA382" s="34"/>
      <c r="PB382" s="34"/>
      <c r="PC382" s="34"/>
      <c r="PD382" s="34"/>
      <c r="PE382" s="34"/>
      <c r="PF382" s="34"/>
      <c r="PG382" s="34"/>
      <c r="PH382" s="34"/>
      <c r="PI382" s="34"/>
      <c r="PJ382" s="34"/>
      <c r="PK382" s="34"/>
      <c r="PL382" s="34"/>
      <c r="PM382" s="34"/>
      <c r="PN382" s="34"/>
      <c r="PO382" s="34"/>
      <c r="PP382" s="34"/>
      <c r="PQ382" s="34"/>
      <c r="PR382" s="34"/>
      <c r="PS382" s="34"/>
      <c r="PT382" s="34"/>
      <c r="PU382" s="34"/>
      <c r="PV382" s="34"/>
      <c r="PW382" s="34"/>
      <c r="PX382" s="34"/>
      <c r="PY382" s="34"/>
      <c r="PZ382" s="34"/>
      <c r="QA382" s="34"/>
      <c r="QB382" s="34"/>
      <c r="QC382" s="34"/>
      <c r="QD382" s="34"/>
      <c r="QE382" s="34"/>
      <c r="QF382" s="34"/>
      <c r="QG382" s="34"/>
      <c r="QH382" s="34"/>
      <c r="QI382" s="34"/>
      <c r="QJ382" s="34"/>
      <c r="QK382" s="34"/>
      <c r="QL382" s="34"/>
      <c r="QM382" s="34"/>
      <c r="QN382" s="34"/>
      <c r="QO382" s="34"/>
      <c r="QP382" s="34"/>
      <c r="QQ382" s="34"/>
      <c r="QR382" s="34"/>
      <c r="QS382" s="34"/>
      <c r="QT382" s="34"/>
      <c r="QU382" s="34"/>
      <c r="QV382" s="34"/>
      <c r="QW382" s="34"/>
      <c r="QX382" s="34"/>
      <c r="QY382" s="34"/>
      <c r="QZ382" s="34"/>
      <c r="RA382" s="34"/>
      <c r="RB382" s="34"/>
      <c r="RC382" s="34"/>
      <c r="RD382" s="34"/>
      <c r="RE382" s="34"/>
      <c r="RF382" s="34"/>
      <c r="RG382" s="34"/>
      <c r="RH382" s="34"/>
      <c r="RI382" s="34"/>
      <c r="RJ382" s="34"/>
      <c r="RK382" s="34"/>
      <c r="RL382" s="34"/>
      <c r="RM382" s="34"/>
      <c r="RN382" s="34"/>
      <c r="RO382" s="34"/>
      <c r="RP382" s="34"/>
      <c r="RQ382" s="34"/>
      <c r="RR382" s="34"/>
      <c r="RS382" s="34"/>
      <c r="RT382" s="34"/>
      <c r="RU382" s="34"/>
      <c r="RV382" s="34"/>
      <c r="RW382" s="34"/>
      <c r="RX382" s="34"/>
      <c r="RY382" s="34"/>
      <c r="RZ382" s="34"/>
      <c r="SA382" s="34"/>
      <c r="SB382" s="34"/>
      <c r="SC382" s="34"/>
      <c r="SD382" s="34"/>
      <c r="SE382" s="34"/>
      <c r="SF382" s="34"/>
      <c r="SG382" s="34"/>
      <c r="SH382" s="34"/>
      <c r="SI382" s="34"/>
      <c r="SJ382" s="34"/>
      <c r="SK382" s="34"/>
      <c r="SL382" s="34"/>
      <c r="SM382" s="34"/>
      <c r="SN382" s="34"/>
      <c r="SO382" s="34"/>
      <c r="SP382" s="34"/>
      <c r="SQ382" s="34"/>
      <c r="SR382" s="34"/>
      <c r="SS382" s="34"/>
      <c r="ST382" s="34"/>
      <c r="SU382" s="34"/>
      <c r="SV382" s="34"/>
      <c r="SW382" s="34"/>
      <c r="SX382" s="34"/>
      <c r="SY382" s="34"/>
      <c r="SZ382" s="34"/>
      <c r="TA382" s="34"/>
      <c r="TB382" s="34"/>
      <c r="TC382" s="34"/>
      <c r="TD382" s="34"/>
      <c r="TE382" s="34"/>
      <c r="TF382" s="34"/>
      <c r="TG382" s="34"/>
      <c r="TH382" s="34"/>
      <c r="TI382" s="34"/>
      <c r="TJ382" s="34"/>
      <c r="TK382" s="34"/>
      <c r="TL382" s="34"/>
      <c r="TM382" s="34"/>
      <c r="TN382" s="34"/>
      <c r="TO382" s="34"/>
      <c r="TP382" s="34"/>
      <c r="TQ382" s="34"/>
      <c r="TR382" s="34"/>
      <c r="TS382" s="34"/>
      <c r="TT382" s="34"/>
      <c r="TU382" s="34"/>
      <c r="TV382" s="34"/>
      <c r="TW382" s="34"/>
      <c r="TX382" s="34"/>
      <c r="TY382" s="34"/>
      <c r="TZ382" s="34"/>
      <c r="UA382" s="34"/>
      <c r="UB382" s="34"/>
      <c r="UC382" s="34"/>
      <c r="UD382" s="34"/>
      <c r="UE382" s="34"/>
      <c r="UF382" s="34"/>
      <c r="UG382" s="34"/>
      <c r="UH382" s="34"/>
      <c r="UI382" s="34"/>
      <c r="UJ382" s="34"/>
      <c r="UK382" s="34"/>
      <c r="UL382" s="34"/>
      <c r="UM382" s="34"/>
      <c r="UN382" s="34"/>
      <c r="UO382" s="34"/>
      <c r="UP382" s="34"/>
      <c r="UQ382" s="34"/>
      <c r="UR382" s="34"/>
      <c r="US382" s="34"/>
      <c r="UT382" s="34"/>
      <c r="UU382" s="34"/>
      <c r="UV382" s="34"/>
      <c r="UW382" s="34"/>
      <c r="UX382" s="34"/>
      <c r="UY382" s="34"/>
      <c r="UZ382" s="34"/>
      <c r="VA382" s="34"/>
      <c r="VB382" s="34"/>
      <c r="VC382" s="34"/>
      <c r="VD382" s="34"/>
      <c r="VE382" s="34"/>
      <c r="VF382" s="34"/>
      <c r="VG382" s="34"/>
      <c r="VH382" s="34"/>
      <c r="VI382" s="34"/>
      <c r="VJ382" s="34"/>
      <c r="VK382" s="34"/>
      <c r="VL382" s="34"/>
      <c r="VM382" s="34"/>
      <c r="VN382" s="34"/>
      <c r="VO382" s="34"/>
      <c r="VP382" s="34"/>
      <c r="VQ382" s="34"/>
      <c r="VR382" s="34"/>
      <c r="VS382" s="34"/>
      <c r="VT382" s="34"/>
      <c r="VU382" s="34"/>
      <c r="VV382" s="34"/>
      <c r="VW382" s="34"/>
      <c r="VX382" s="34"/>
      <c r="VY382" s="34"/>
      <c r="VZ382" s="34"/>
      <c r="WA382" s="34"/>
      <c r="WB382" s="34"/>
      <c r="WC382" s="34"/>
      <c r="WD382" s="34"/>
      <c r="WE382" s="34"/>
      <c r="WF382" s="34"/>
      <c r="WG382" s="34"/>
      <c r="WH382" s="34"/>
      <c r="WI382" s="34"/>
      <c r="WJ382" s="34"/>
      <c r="WK382" s="34"/>
      <c r="WL382" s="34"/>
      <c r="WM382" s="34"/>
      <c r="WN382" s="34"/>
      <c r="WO382" s="34"/>
      <c r="WP382" s="34"/>
      <c r="WQ382" s="34"/>
      <c r="WR382" s="34"/>
      <c r="WS382" s="34"/>
      <c r="WT382" s="34"/>
      <c r="WU382" s="34"/>
      <c r="WV382" s="34"/>
      <c r="WW382" s="34"/>
      <c r="WX382" s="34"/>
      <c r="WY382" s="34"/>
      <c r="WZ382" s="34"/>
      <c r="XA382" s="34"/>
      <c r="XB382" s="34"/>
      <c r="XC382" s="34"/>
      <c r="XD382" s="34"/>
      <c r="XE382" s="34"/>
      <c r="XF382" s="34"/>
      <c r="XG382" s="34"/>
      <c r="XH382" s="34"/>
      <c r="XI382" s="34"/>
      <c r="XJ382" s="34"/>
      <c r="XK382" s="34"/>
      <c r="XL382" s="34"/>
      <c r="XM382" s="34"/>
      <c r="XN382" s="34"/>
      <c r="XO382" s="34"/>
      <c r="XP382" s="34"/>
      <c r="XQ382" s="34"/>
      <c r="XR382" s="34"/>
      <c r="XS382" s="34"/>
      <c r="XT382" s="34"/>
      <c r="XU382" s="34"/>
      <c r="XV382" s="34"/>
      <c r="XW382" s="34"/>
      <c r="XX382" s="34"/>
      <c r="XY382" s="34"/>
      <c r="XZ382" s="34"/>
      <c r="YA382" s="34"/>
      <c r="YB382" s="34"/>
      <c r="YC382" s="34"/>
      <c r="YD382" s="34"/>
      <c r="YE382" s="34"/>
      <c r="YF382" s="34"/>
      <c r="YG382" s="34"/>
      <c r="YH382" s="34"/>
      <c r="YI382" s="34"/>
      <c r="YJ382" s="34"/>
      <c r="YK382" s="34"/>
      <c r="YL382" s="34"/>
      <c r="YM382" s="34"/>
      <c r="YN382" s="34"/>
      <c r="YO382" s="34"/>
      <c r="YP382" s="34"/>
      <c r="YQ382" s="34"/>
      <c r="YR382" s="34"/>
      <c r="YS382" s="34"/>
      <c r="YT382" s="34"/>
      <c r="YU382" s="34"/>
      <c r="YV382" s="34"/>
      <c r="YW382" s="34"/>
      <c r="YX382" s="34"/>
      <c r="YY382" s="34"/>
      <c r="YZ382" s="34"/>
      <c r="ZA382" s="34"/>
      <c r="ZB382" s="34"/>
      <c r="ZC382" s="34"/>
      <c r="ZD382" s="34"/>
      <c r="ZE382" s="34"/>
      <c r="ZF382" s="34"/>
      <c r="ZG382" s="34"/>
      <c r="ZH382" s="34"/>
      <c r="ZI382" s="34"/>
      <c r="ZJ382" s="34"/>
      <c r="ZK382" s="34"/>
      <c r="ZL382" s="34"/>
      <c r="ZM382" s="34"/>
      <c r="ZN382" s="34"/>
      <c r="ZO382" s="34"/>
      <c r="ZP382" s="34"/>
      <c r="ZQ382" s="34"/>
      <c r="ZR382" s="34"/>
      <c r="ZS382" s="34"/>
      <c r="ZT382" s="34"/>
      <c r="ZU382" s="34"/>
      <c r="ZV382" s="34"/>
      <c r="ZW382" s="34"/>
      <c r="ZX382" s="34"/>
      <c r="ZY382" s="34"/>
      <c r="ZZ382" s="34"/>
      <c r="AAA382" s="34"/>
      <c r="AAB382" s="34"/>
      <c r="AAC382" s="34"/>
      <c r="AAD382" s="34"/>
      <c r="AAE382" s="34"/>
      <c r="AAF382" s="34"/>
      <c r="AAG382" s="34"/>
      <c r="AAH382" s="34"/>
      <c r="AAI382" s="34"/>
      <c r="AAJ382" s="34"/>
      <c r="AAK382" s="34"/>
      <c r="AAL382" s="34"/>
      <c r="AAM382" s="34"/>
      <c r="AAN382" s="34"/>
      <c r="AAO382" s="34"/>
      <c r="AAP382" s="34"/>
      <c r="AAQ382" s="34"/>
      <c r="AAR382" s="34"/>
      <c r="AAS382" s="34"/>
      <c r="AAT382" s="34"/>
      <c r="AAU382" s="34"/>
      <c r="AAV382" s="34"/>
      <c r="AAW382" s="34"/>
      <c r="AAX382" s="34"/>
      <c r="AAY382" s="34"/>
      <c r="AAZ382" s="34"/>
      <c r="ABA382" s="34"/>
      <c r="ABB382" s="34"/>
      <c r="ABC382" s="34"/>
      <c r="ABD382" s="34"/>
      <c r="ABE382" s="34"/>
      <c r="ABF382" s="34"/>
      <c r="ABG382" s="34"/>
      <c r="ABH382" s="34"/>
      <c r="ABI382" s="34"/>
      <c r="ABJ382" s="34"/>
      <c r="ABK382" s="34"/>
      <c r="ABL382" s="34"/>
      <c r="ABM382" s="34"/>
      <c r="ABN382" s="34"/>
      <c r="ABO382" s="34"/>
      <c r="ABP382" s="34"/>
      <c r="ABQ382" s="34"/>
      <c r="ABR382" s="34"/>
      <c r="ABS382" s="34"/>
      <c r="ABT382" s="34"/>
      <c r="ABU382" s="34"/>
      <c r="ABV382" s="34"/>
      <c r="ABW382" s="34"/>
      <c r="ABX382" s="34"/>
      <c r="ABY382" s="34"/>
      <c r="ABZ382" s="34"/>
      <c r="ACA382" s="34"/>
      <c r="ACB382" s="34"/>
      <c r="ACC382" s="34"/>
      <c r="ACD382" s="34"/>
      <c r="ACE382" s="34"/>
      <c r="ACF382" s="34"/>
      <c r="ACG382" s="34"/>
      <c r="ACH382" s="34"/>
      <c r="ACI382" s="34"/>
      <c r="ACJ382" s="34"/>
      <c r="ACK382" s="34"/>
      <c r="ACL382" s="34"/>
      <c r="ACM382" s="34"/>
      <c r="ACN382" s="34"/>
      <c r="ACO382" s="34"/>
      <c r="ACP382" s="34"/>
      <c r="ACQ382" s="34"/>
      <c r="ACR382" s="34"/>
      <c r="ACS382" s="34"/>
      <c r="ACT382" s="34"/>
      <c r="ACU382" s="34"/>
      <c r="ACV382" s="34"/>
      <c r="ACW382" s="34"/>
      <c r="ACX382" s="34"/>
      <c r="ACY382" s="34"/>
      <c r="ACZ382" s="34"/>
      <c r="ADA382" s="34"/>
      <c r="ADB382" s="34"/>
      <c r="ADC382" s="34"/>
      <c r="ADD382" s="34"/>
      <c r="ADE382" s="34"/>
      <c r="ADF382" s="34"/>
      <c r="ADG382" s="34"/>
      <c r="ADH382" s="34"/>
      <c r="ADI382" s="34"/>
      <c r="ADJ382" s="34"/>
      <c r="ADK382" s="34"/>
      <c r="ADL382" s="34"/>
      <c r="ADM382" s="34"/>
      <c r="ADN382" s="34"/>
      <c r="ADO382" s="34"/>
      <c r="ADP382" s="34"/>
      <c r="ADQ382" s="34"/>
      <c r="ADR382" s="34"/>
      <c r="ADS382" s="34"/>
      <c r="ADT382" s="34"/>
      <c r="ADU382" s="34"/>
      <c r="ADV382" s="34"/>
      <c r="ADW382" s="34"/>
      <c r="ADX382" s="34"/>
      <c r="ADY382" s="34"/>
      <c r="ADZ382" s="34"/>
      <c r="AEA382" s="34"/>
      <c r="AEB382" s="34"/>
      <c r="AEC382" s="34"/>
      <c r="AED382" s="34"/>
      <c r="AEE382" s="34"/>
      <c r="AEF382" s="34"/>
      <c r="AEG382" s="34"/>
      <c r="AEH382" s="34"/>
      <c r="AEI382" s="34"/>
      <c r="AEJ382" s="34"/>
      <c r="AEK382" s="34"/>
      <c r="AEL382" s="34"/>
      <c r="AEM382" s="34"/>
      <c r="AEN382" s="34"/>
      <c r="AEO382" s="34"/>
      <c r="AEP382" s="34"/>
      <c r="AEQ382" s="34"/>
      <c r="AER382" s="34"/>
      <c r="AES382" s="34"/>
      <c r="AET382" s="34"/>
      <c r="AEU382" s="34"/>
      <c r="AEV382" s="34"/>
      <c r="AEW382" s="34"/>
      <c r="AEX382" s="34"/>
      <c r="AEY382" s="34"/>
      <c r="AEZ382" s="34"/>
      <c r="AFA382" s="34"/>
      <c r="AFB382" s="34"/>
      <c r="AFC382" s="34"/>
      <c r="AFD382" s="34"/>
      <c r="AFE382" s="34"/>
      <c r="AFF382" s="34"/>
      <c r="AFG382" s="34"/>
      <c r="AFH382" s="34"/>
      <c r="AFI382" s="34"/>
      <c r="AFJ382" s="34"/>
      <c r="AFK382" s="34"/>
      <c r="AFL382" s="34"/>
      <c r="AFM382" s="34"/>
      <c r="AFN382" s="34"/>
      <c r="AFO382" s="34"/>
      <c r="AFP382" s="34"/>
      <c r="AFQ382" s="34"/>
      <c r="AFR382" s="34"/>
      <c r="AFS382" s="34"/>
      <c r="AFT382" s="34"/>
      <c r="AFU382" s="34"/>
      <c r="AFV382" s="34"/>
      <c r="AFW382" s="34"/>
      <c r="AFX382" s="34"/>
      <c r="AFY382" s="34"/>
      <c r="AFZ382" s="34"/>
      <c r="AGA382" s="34"/>
      <c r="AGB382" s="34"/>
      <c r="AGC382" s="34"/>
      <c r="AGD382" s="34"/>
      <c r="AGE382" s="34"/>
      <c r="AGF382" s="34"/>
      <c r="AGG382" s="34"/>
      <c r="AGH382" s="34"/>
      <c r="AGI382" s="34"/>
      <c r="AGJ382" s="34"/>
      <c r="AGK382" s="34"/>
      <c r="AGL382" s="34"/>
      <c r="AGM382" s="34"/>
      <c r="AGN382" s="34"/>
      <c r="AGO382" s="34"/>
      <c r="AGP382" s="34"/>
      <c r="AGQ382" s="34"/>
      <c r="AGR382" s="34"/>
      <c r="AGS382" s="34"/>
      <c r="AGT382" s="34"/>
      <c r="AGU382" s="34"/>
      <c r="AGV382" s="34"/>
      <c r="AGW382" s="34"/>
      <c r="AGX382" s="34"/>
      <c r="AGY382" s="34"/>
      <c r="AGZ382" s="34"/>
      <c r="AHA382" s="34"/>
      <c r="AHB382" s="34"/>
      <c r="AHC382" s="34"/>
      <c r="AHD382" s="34"/>
      <c r="AHE382" s="34"/>
      <c r="AHF382" s="34"/>
      <c r="AHG382" s="34"/>
      <c r="AHH382" s="34"/>
      <c r="AHI382" s="34"/>
      <c r="AHJ382" s="34"/>
      <c r="AHK382" s="34"/>
      <c r="AHL382" s="34"/>
      <c r="AHM382" s="34"/>
      <c r="AHN382" s="34"/>
      <c r="AHO382" s="34"/>
      <c r="AHP382" s="34"/>
      <c r="AHQ382" s="34"/>
      <c r="AHR382" s="34"/>
      <c r="AHS382" s="34"/>
      <c r="AHT382" s="34"/>
      <c r="AHU382" s="34"/>
      <c r="AHV382" s="34"/>
      <c r="AHW382" s="34"/>
      <c r="AHX382" s="34"/>
      <c r="AHY382" s="34"/>
      <c r="AHZ382" s="34"/>
      <c r="AIA382" s="34"/>
      <c r="AIB382" s="34"/>
      <c r="AIC382" s="34"/>
      <c r="AID382" s="34"/>
      <c r="AIE382" s="34"/>
      <c r="AIF382" s="34"/>
      <c r="AIG382" s="34"/>
      <c r="AIH382" s="34"/>
      <c r="AII382" s="34"/>
      <c r="AIJ382" s="34"/>
      <c r="AIK382" s="34"/>
      <c r="AIL382" s="34"/>
      <c r="AIM382" s="34"/>
      <c r="AIN382" s="34"/>
      <c r="AIO382" s="34"/>
      <c r="AIP382" s="34"/>
      <c r="AIQ382" s="34"/>
      <c r="AIR382" s="34"/>
      <c r="AIS382" s="34"/>
      <c r="AIT382" s="34"/>
      <c r="AIU382" s="34"/>
      <c r="AIV382" s="34"/>
      <c r="AIW382" s="34"/>
      <c r="AIX382" s="34"/>
      <c r="AIY382" s="34"/>
      <c r="AIZ382" s="34"/>
      <c r="AJA382" s="34"/>
      <c r="AJB382" s="34"/>
      <c r="AJC382" s="34"/>
      <c r="AJD382" s="34"/>
      <c r="AJE382" s="34"/>
      <c r="AJF382" s="34"/>
      <c r="AJG382" s="34"/>
      <c r="AJH382" s="34"/>
      <c r="AJI382" s="34"/>
      <c r="AJJ382" s="34"/>
      <c r="AJK382" s="34"/>
      <c r="AJL382" s="34"/>
      <c r="AJM382" s="34"/>
      <c r="AJN382" s="34"/>
      <c r="AJO382" s="34"/>
      <c r="AJP382" s="34"/>
      <c r="AJQ382" s="34"/>
      <c r="AJR382" s="34"/>
      <c r="AJS382" s="34"/>
      <c r="AJT382" s="34"/>
      <c r="AJU382" s="34"/>
      <c r="AJV382" s="34"/>
      <c r="AJW382" s="34"/>
      <c r="AJX382" s="34"/>
      <c r="AJY382" s="34"/>
      <c r="AJZ382" s="34"/>
      <c r="AKA382" s="34"/>
      <c r="AKB382" s="34"/>
      <c r="AKC382" s="34"/>
      <c r="AKD382" s="34"/>
      <c r="AKE382" s="34"/>
      <c r="AKF382" s="34"/>
      <c r="AKG382" s="34"/>
      <c r="AKH382" s="34"/>
      <c r="AKI382" s="34"/>
      <c r="AKJ382" s="34"/>
      <c r="AKK382" s="34"/>
      <c r="AKL382" s="34"/>
      <c r="AKM382" s="34"/>
      <c r="AKN382" s="34"/>
      <c r="AKO382" s="34"/>
      <c r="AKP382" s="34"/>
      <c r="AKQ382" s="34"/>
      <c r="AKR382" s="34"/>
      <c r="AKS382" s="34"/>
      <c r="AKT382" s="34"/>
      <c r="AKU382" s="34"/>
      <c r="AKV382" s="34"/>
      <c r="AKW382" s="34"/>
      <c r="AKX382" s="34"/>
      <c r="AKY382" s="34"/>
      <c r="AKZ382" s="34"/>
      <c r="ALA382" s="34"/>
      <c r="ALB382" s="34"/>
      <c r="ALC382" s="34"/>
      <c r="ALD382" s="34"/>
      <c r="ALE382" s="34"/>
      <c r="ALF382" s="34"/>
      <c r="ALG382" s="34"/>
      <c r="ALH382" s="34"/>
      <c r="ALI382" s="34"/>
      <c r="ALJ382" s="34"/>
      <c r="ALK382" s="34"/>
      <c r="ALL382" s="34"/>
      <c r="ALM382" s="34"/>
      <c r="ALN382" s="34"/>
      <c r="ALO382" s="34"/>
      <c r="ALP382" s="34"/>
      <c r="ALQ382" s="34"/>
      <c r="ALR382" s="34"/>
      <c r="ALS382" s="34"/>
      <c r="ALT382" s="34"/>
      <c r="ALU382" s="34"/>
      <c r="ALV382" s="34"/>
      <c r="ALW382" s="34"/>
      <c r="ALX382" s="34"/>
      <c r="ALY382" s="34"/>
      <c r="ALZ382" s="34"/>
      <c r="AMA382" s="34"/>
      <c r="AMB382" s="34"/>
      <c r="AMC382" s="34"/>
      <c r="AMD382" s="34"/>
      <c r="AME382" s="34"/>
      <c r="AMF382" s="34"/>
      <c r="AMG382" s="34"/>
      <c r="AMH382" s="34"/>
      <c r="AMI382" s="34"/>
      <c r="AMJ382" s="34"/>
      <c r="AMK382" s="34"/>
    </row>
    <row r="383" spans="1:1025" x14ac:dyDescent="0.25">
      <c r="A383" s="34"/>
      <c r="D383" s="1">
        <f>SUM(D377:D381)</f>
        <v>210117.03200000001</v>
      </c>
      <c r="F383" s="34"/>
      <c r="G383" s="69"/>
      <c r="H383" s="70">
        <f>SUM(H377:H382)</f>
        <v>249292.75399999999</v>
      </c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L383" s="34"/>
      <c r="BM383" s="34"/>
      <c r="BN383" s="34"/>
      <c r="BO383" s="34"/>
      <c r="BP383" s="34"/>
      <c r="BQ383" s="34"/>
      <c r="BR383" s="34"/>
      <c r="BS383" s="34"/>
      <c r="BT383" s="34"/>
      <c r="BU383" s="34"/>
      <c r="BV383" s="34"/>
      <c r="BW383" s="34"/>
      <c r="BX383" s="34"/>
      <c r="BY383" s="34"/>
      <c r="BZ383" s="34"/>
      <c r="CA383" s="34"/>
      <c r="CB383" s="34"/>
      <c r="CC383" s="34"/>
      <c r="CD383" s="34"/>
      <c r="CE383" s="34"/>
      <c r="CF383" s="34"/>
      <c r="CG383" s="34"/>
      <c r="CH383" s="34"/>
      <c r="CI383" s="34"/>
      <c r="CJ383" s="34"/>
      <c r="CK383" s="34"/>
      <c r="CL383" s="34"/>
      <c r="CM383" s="34"/>
      <c r="CN383" s="34"/>
      <c r="CO383" s="34"/>
      <c r="CP383" s="34"/>
      <c r="CQ383" s="34"/>
      <c r="CR383" s="34"/>
      <c r="CS383" s="34"/>
      <c r="CT383" s="34"/>
      <c r="CU383" s="34"/>
      <c r="CV383" s="34"/>
      <c r="CW383" s="34"/>
      <c r="CX383" s="34"/>
      <c r="CY383" s="34"/>
      <c r="CZ383" s="34"/>
      <c r="DA383" s="34"/>
      <c r="DB383" s="34"/>
      <c r="DC383" s="34"/>
      <c r="DD383" s="34"/>
      <c r="DE383" s="34"/>
      <c r="DF383" s="34"/>
      <c r="DG383" s="34"/>
      <c r="DH383" s="34"/>
      <c r="DI383" s="34"/>
      <c r="DJ383" s="34"/>
      <c r="DK383" s="34"/>
      <c r="DL383" s="34"/>
      <c r="DM383" s="34"/>
      <c r="DN383" s="34"/>
      <c r="DO383" s="34"/>
      <c r="DP383" s="34"/>
      <c r="DQ383" s="34"/>
      <c r="DR383" s="34"/>
      <c r="DS383" s="34"/>
      <c r="DT383" s="34"/>
      <c r="DU383" s="34"/>
      <c r="DV383" s="34"/>
      <c r="DW383" s="34"/>
      <c r="DX383" s="34"/>
      <c r="DY383" s="34"/>
      <c r="DZ383" s="34"/>
      <c r="EA383" s="34"/>
      <c r="EB383" s="34"/>
      <c r="EC383" s="34"/>
      <c r="ED383" s="34"/>
      <c r="EE383" s="34"/>
      <c r="EF383" s="34"/>
      <c r="EG383" s="34"/>
      <c r="EH383" s="34"/>
      <c r="EI383" s="34"/>
      <c r="EJ383" s="34"/>
      <c r="EK383" s="34"/>
      <c r="EL383" s="34"/>
      <c r="EM383" s="34"/>
      <c r="EN383" s="34"/>
      <c r="EO383" s="34"/>
      <c r="EP383" s="34"/>
      <c r="EQ383" s="34"/>
      <c r="ER383" s="34"/>
      <c r="ES383" s="34"/>
      <c r="ET383" s="34"/>
      <c r="EU383" s="34"/>
      <c r="EV383" s="34"/>
      <c r="EW383" s="34"/>
      <c r="EX383" s="34"/>
      <c r="EY383" s="34"/>
      <c r="EZ383" s="34"/>
      <c r="FA383" s="34"/>
      <c r="FB383" s="34"/>
      <c r="FC383" s="34"/>
      <c r="FD383" s="34"/>
      <c r="FE383" s="34"/>
      <c r="FF383" s="34"/>
      <c r="FG383" s="34"/>
      <c r="FH383" s="34"/>
      <c r="FI383" s="34"/>
      <c r="FJ383" s="34"/>
      <c r="FK383" s="34"/>
      <c r="FL383" s="34"/>
      <c r="FM383" s="34"/>
      <c r="FN383" s="34"/>
      <c r="FO383" s="34"/>
      <c r="FP383" s="34"/>
      <c r="FQ383" s="34"/>
      <c r="FR383" s="34"/>
      <c r="FS383" s="34"/>
      <c r="FT383" s="34"/>
      <c r="FU383" s="34"/>
      <c r="FV383" s="34"/>
      <c r="FW383" s="34"/>
      <c r="FX383" s="34"/>
      <c r="FY383" s="34"/>
      <c r="FZ383" s="34"/>
      <c r="GA383" s="34"/>
      <c r="GB383" s="34"/>
      <c r="GC383" s="34"/>
      <c r="GD383" s="34"/>
      <c r="GE383" s="34"/>
      <c r="GF383" s="34"/>
      <c r="GG383" s="34"/>
      <c r="GH383" s="34"/>
      <c r="GI383" s="34"/>
      <c r="GJ383" s="34"/>
      <c r="GK383" s="34"/>
      <c r="GL383" s="34"/>
      <c r="GM383" s="34"/>
      <c r="GN383" s="34"/>
      <c r="GO383" s="34"/>
      <c r="GP383" s="34"/>
      <c r="GQ383" s="34"/>
      <c r="GR383" s="34"/>
      <c r="GS383" s="34"/>
      <c r="GT383" s="34"/>
      <c r="GU383" s="34"/>
      <c r="GV383" s="34"/>
      <c r="GW383" s="34"/>
      <c r="GX383" s="34"/>
      <c r="GY383" s="34"/>
      <c r="GZ383" s="34"/>
      <c r="HA383" s="34"/>
      <c r="HB383" s="34"/>
      <c r="HC383" s="34"/>
      <c r="HD383" s="34"/>
      <c r="HE383" s="34"/>
      <c r="HF383" s="34"/>
      <c r="HG383" s="34"/>
      <c r="HH383" s="34"/>
      <c r="HI383" s="34"/>
      <c r="HJ383" s="34"/>
      <c r="HK383" s="34"/>
      <c r="HL383" s="34"/>
      <c r="HM383" s="34"/>
      <c r="HN383" s="34"/>
      <c r="HO383" s="34"/>
      <c r="HP383" s="34"/>
      <c r="HQ383" s="34"/>
      <c r="HR383" s="34"/>
      <c r="HS383" s="34"/>
      <c r="HT383" s="34"/>
      <c r="HU383" s="34"/>
      <c r="HV383" s="34"/>
      <c r="HW383" s="34"/>
      <c r="HX383" s="34"/>
      <c r="HY383" s="34"/>
      <c r="HZ383" s="34"/>
      <c r="IA383" s="34"/>
      <c r="IB383" s="34"/>
      <c r="IC383" s="34"/>
      <c r="ID383" s="34"/>
      <c r="IE383" s="34"/>
      <c r="IF383" s="34"/>
      <c r="IG383" s="34"/>
      <c r="IH383" s="34"/>
      <c r="II383" s="34"/>
      <c r="IJ383" s="34"/>
      <c r="IK383" s="34"/>
      <c r="IL383" s="34"/>
      <c r="IM383" s="34"/>
      <c r="IN383" s="34"/>
      <c r="IO383" s="34"/>
      <c r="IP383" s="34"/>
      <c r="IQ383" s="34"/>
      <c r="IR383" s="34"/>
      <c r="IS383" s="34"/>
      <c r="IT383" s="34"/>
      <c r="IU383" s="34"/>
      <c r="IV383" s="34"/>
      <c r="IW383" s="34"/>
      <c r="IX383" s="34"/>
      <c r="IY383" s="34"/>
      <c r="IZ383" s="34"/>
      <c r="JA383" s="34"/>
      <c r="JB383" s="34"/>
      <c r="JC383" s="34"/>
      <c r="JD383" s="34"/>
      <c r="JE383" s="34"/>
      <c r="JF383" s="34"/>
      <c r="JG383" s="34"/>
      <c r="JH383" s="34"/>
      <c r="JI383" s="34"/>
      <c r="JJ383" s="34"/>
      <c r="JK383" s="34"/>
      <c r="JL383" s="34"/>
      <c r="JM383" s="34"/>
      <c r="JN383" s="34"/>
      <c r="JO383" s="34"/>
      <c r="JP383" s="34"/>
      <c r="JQ383" s="34"/>
      <c r="JR383" s="34"/>
      <c r="JS383" s="34"/>
      <c r="JT383" s="34"/>
      <c r="JU383" s="34"/>
      <c r="JV383" s="34"/>
      <c r="JW383" s="34"/>
      <c r="JX383" s="34"/>
      <c r="JY383" s="34"/>
      <c r="JZ383" s="34"/>
      <c r="KA383" s="34"/>
      <c r="KB383" s="34"/>
      <c r="KC383" s="34"/>
      <c r="KD383" s="34"/>
      <c r="KE383" s="34"/>
      <c r="KF383" s="34"/>
      <c r="KG383" s="34"/>
      <c r="KH383" s="34"/>
      <c r="KI383" s="34"/>
      <c r="KJ383" s="34"/>
      <c r="KK383" s="34"/>
      <c r="KL383" s="34"/>
      <c r="KM383" s="34"/>
      <c r="KN383" s="34"/>
      <c r="KO383" s="34"/>
      <c r="KP383" s="34"/>
      <c r="KQ383" s="34"/>
      <c r="KR383" s="34"/>
      <c r="KS383" s="34"/>
      <c r="KT383" s="34"/>
      <c r="KU383" s="34"/>
      <c r="KV383" s="34"/>
      <c r="KW383" s="34"/>
      <c r="KX383" s="34"/>
      <c r="KY383" s="34"/>
      <c r="KZ383" s="34"/>
      <c r="LA383" s="34"/>
      <c r="LB383" s="34"/>
      <c r="LC383" s="34"/>
      <c r="LD383" s="34"/>
      <c r="LE383" s="34"/>
      <c r="LF383" s="34"/>
      <c r="LG383" s="34"/>
      <c r="LH383" s="34"/>
      <c r="LI383" s="34"/>
      <c r="LJ383" s="34"/>
      <c r="LK383" s="34"/>
      <c r="LL383" s="34"/>
      <c r="LM383" s="34"/>
      <c r="LN383" s="34"/>
      <c r="LO383" s="34"/>
      <c r="LP383" s="34"/>
      <c r="LQ383" s="34"/>
      <c r="LR383" s="34"/>
      <c r="LS383" s="34"/>
      <c r="LT383" s="34"/>
      <c r="LU383" s="34"/>
      <c r="LV383" s="34"/>
      <c r="LW383" s="34"/>
      <c r="LX383" s="34"/>
      <c r="LY383" s="34"/>
      <c r="LZ383" s="34"/>
      <c r="MA383" s="34"/>
      <c r="MB383" s="34"/>
      <c r="MC383" s="34"/>
      <c r="MD383" s="34"/>
      <c r="ME383" s="34"/>
      <c r="MF383" s="34"/>
      <c r="MG383" s="34"/>
      <c r="MH383" s="34"/>
      <c r="MI383" s="34"/>
      <c r="MJ383" s="34"/>
      <c r="MK383" s="34"/>
      <c r="ML383" s="34"/>
      <c r="MM383" s="34"/>
      <c r="MN383" s="34"/>
      <c r="MO383" s="34"/>
      <c r="MP383" s="34"/>
      <c r="MQ383" s="34"/>
      <c r="MR383" s="34"/>
      <c r="MS383" s="34"/>
      <c r="MT383" s="34"/>
      <c r="MU383" s="34"/>
      <c r="MV383" s="34"/>
      <c r="MW383" s="34"/>
      <c r="MX383" s="34"/>
      <c r="MY383" s="34"/>
      <c r="MZ383" s="34"/>
      <c r="NA383" s="34"/>
      <c r="NB383" s="34"/>
      <c r="NC383" s="34"/>
      <c r="ND383" s="34"/>
      <c r="NE383" s="34"/>
      <c r="NF383" s="34"/>
      <c r="NG383" s="34"/>
      <c r="NH383" s="34"/>
      <c r="NI383" s="34"/>
      <c r="NJ383" s="34"/>
      <c r="NK383" s="34"/>
      <c r="NL383" s="34"/>
      <c r="NM383" s="34"/>
      <c r="NN383" s="34"/>
      <c r="NO383" s="34"/>
      <c r="NP383" s="34"/>
      <c r="NQ383" s="34"/>
      <c r="NR383" s="34"/>
      <c r="NS383" s="34"/>
      <c r="NT383" s="34"/>
      <c r="NU383" s="34"/>
      <c r="NV383" s="34"/>
      <c r="NW383" s="34"/>
      <c r="NX383" s="34"/>
      <c r="NY383" s="34"/>
      <c r="NZ383" s="34"/>
      <c r="OA383" s="34"/>
      <c r="OB383" s="34"/>
      <c r="OC383" s="34"/>
      <c r="OD383" s="34"/>
      <c r="OE383" s="34"/>
      <c r="OF383" s="34"/>
      <c r="OG383" s="34"/>
      <c r="OH383" s="34"/>
      <c r="OI383" s="34"/>
      <c r="OJ383" s="34"/>
      <c r="OK383" s="34"/>
      <c r="OL383" s="34"/>
      <c r="OM383" s="34"/>
      <c r="ON383" s="34"/>
      <c r="OO383" s="34"/>
      <c r="OP383" s="34"/>
      <c r="OQ383" s="34"/>
      <c r="OR383" s="34"/>
      <c r="OS383" s="34"/>
      <c r="OT383" s="34"/>
      <c r="OU383" s="34"/>
      <c r="OV383" s="34"/>
      <c r="OW383" s="34"/>
      <c r="OX383" s="34"/>
      <c r="OY383" s="34"/>
      <c r="OZ383" s="34"/>
      <c r="PA383" s="34"/>
      <c r="PB383" s="34"/>
      <c r="PC383" s="34"/>
      <c r="PD383" s="34"/>
      <c r="PE383" s="34"/>
      <c r="PF383" s="34"/>
      <c r="PG383" s="34"/>
      <c r="PH383" s="34"/>
      <c r="PI383" s="34"/>
      <c r="PJ383" s="34"/>
      <c r="PK383" s="34"/>
      <c r="PL383" s="34"/>
      <c r="PM383" s="34"/>
      <c r="PN383" s="34"/>
      <c r="PO383" s="34"/>
      <c r="PP383" s="34"/>
      <c r="PQ383" s="34"/>
      <c r="PR383" s="34"/>
      <c r="PS383" s="34"/>
      <c r="PT383" s="34"/>
      <c r="PU383" s="34"/>
      <c r="PV383" s="34"/>
      <c r="PW383" s="34"/>
      <c r="PX383" s="34"/>
      <c r="PY383" s="34"/>
      <c r="PZ383" s="34"/>
      <c r="QA383" s="34"/>
      <c r="QB383" s="34"/>
      <c r="QC383" s="34"/>
      <c r="QD383" s="34"/>
      <c r="QE383" s="34"/>
      <c r="QF383" s="34"/>
      <c r="QG383" s="34"/>
      <c r="QH383" s="34"/>
      <c r="QI383" s="34"/>
      <c r="QJ383" s="34"/>
      <c r="QK383" s="34"/>
      <c r="QL383" s="34"/>
      <c r="QM383" s="34"/>
      <c r="QN383" s="34"/>
      <c r="QO383" s="34"/>
      <c r="QP383" s="34"/>
      <c r="QQ383" s="34"/>
      <c r="QR383" s="34"/>
      <c r="QS383" s="34"/>
      <c r="QT383" s="34"/>
      <c r="QU383" s="34"/>
      <c r="QV383" s="34"/>
      <c r="QW383" s="34"/>
      <c r="QX383" s="34"/>
      <c r="QY383" s="34"/>
      <c r="QZ383" s="34"/>
      <c r="RA383" s="34"/>
      <c r="RB383" s="34"/>
      <c r="RC383" s="34"/>
      <c r="RD383" s="34"/>
      <c r="RE383" s="34"/>
      <c r="RF383" s="34"/>
      <c r="RG383" s="34"/>
      <c r="RH383" s="34"/>
      <c r="RI383" s="34"/>
      <c r="RJ383" s="34"/>
      <c r="RK383" s="34"/>
      <c r="RL383" s="34"/>
      <c r="RM383" s="34"/>
      <c r="RN383" s="34"/>
      <c r="RO383" s="34"/>
      <c r="RP383" s="34"/>
      <c r="RQ383" s="34"/>
      <c r="RR383" s="34"/>
      <c r="RS383" s="34"/>
      <c r="RT383" s="34"/>
      <c r="RU383" s="34"/>
      <c r="RV383" s="34"/>
      <c r="RW383" s="34"/>
      <c r="RX383" s="34"/>
      <c r="RY383" s="34"/>
      <c r="RZ383" s="34"/>
      <c r="SA383" s="34"/>
      <c r="SB383" s="34"/>
      <c r="SC383" s="34"/>
      <c r="SD383" s="34"/>
      <c r="SE383" s="34"/>
      <c r="SF383" s="34"/>
      <c r="SG383" s="34"/>
      <c r="SH383" s="34"/>
      <c r="SI383" s="34"/>
      <c r="SJ383" s="34"/>
      <c r="SK383" s="34"/>
      <c r="SL383" s="34"/>
      <c r="SM383" s="34"/>
      <c r="SN383" s="34"/>
      <c r="SO383" s="34"/>
      <c r="SP383" s="34"/>
      <c r="SQ383" s="34"/>
      <c r="SR383" s="34"/>
      <c r="SS383" s="34"/>
      <c r="ST383" s="34"/>
      <c r="SU383" s="34"/>
      <c r="SV383" s="34"/>
      <c r="SW383" s="34"/>
      <c r="SX383" s="34"/>
      <c r="SY383" s="34"/>
      <c r="SZ383" s="34"/>
      <c r="TA383" s="34"/>
      <c r="TB383" s="34"/>
      <c r="TC383" s="34"/>
      <c r="TD383" s="34"/>
      <c r="TE383" s="34"/>
      <c r="TF383" s="34"/>
      <c r="TG383" s="34"/>
      <c r="TH383" s="34"/>
      <c r="TI383" s="34"/>
      <c r="TJ383" s="34"/>
      <c r="TK383" s="34"/>
      <c r="TL383" s="34"/>
      <c r="TM383" s="34"/>
      <c r="TN383" s="34"/>
      <c r="TO383" s="34"/>
      <c r="TP383" s="34"/>
      <c r="TQ383" s="34"/>
      <c r="TR383" s="34"/>
      <c r="TS383" s="34"/>
      <c r="TT383" s="34"/>
      <c r="TU383" s="34"/>
      <c r="TV383" s="34"/>
      <c r="TW383" s="34"/>
      <c r="TX383" s="34"/>
      <c r="TY383" s="34"/>
      <c r="TZ383" s="34"/>
      <c r="UA383" s="34"/>
      <c r="UB383" s="34"/>
      <c r="UC383" s="34"/>
      <c r="UD383" s="34"/>
      <c r="UE383" s="34"/>
      <c r="UF383" s="34"/>
      <c r="UG383" s="34"/>
      <c r="UH383" s="34"/>
      <c r="UI383" s="34"/>
      <c r="UJ383" s="34"/>
      <c r="UK383" s="34"/>
      <c r="UL383" s="34"/>
      <c r="UM383" s="34"/>
      <c r="UN383" s="34"/>
      <c r="UO383" s="34"/>
      <c r="UP383" s="34"/>
      <c r="UQ383" s="34"/>
      <c r="UR383" s="34"/>
      <c r="US383" s="34"/>
      <c r="UT383" s="34"/>
      <c r="UU383" s="34"/>
      <c r="UV383" s="34"/>
      <c r="UW383" s="34"/>
      <c r="UX383" s="34"/>
      <c r="UY383" s="34"/>
      <c r="UZ383" s="34"/>
      <c r="VA383" s="34"/>
      <c r="VB383" s="34"/>
      <c r="VC383" s="34"/>
      <c r="VD383" s="34"/>
      <c r="VE383" s="34"/>
      <c r="VF383" s="34"/>
      <c r="VG383" s="34"/>
      <c r="VH383" s="34"/>
      <c r="VI383" s="34"/>
      <c r="VJ383" s="34"/>
      <c r="VK383" s="34"/>
      <c r="VL383" s="34"/>
      <c r="VM383" s="34"/>
      <c r="VN383" s="34"/>
      <c r="VO383" s="34"/>
      <c r="VP383" s="34"/>
      <c r="VQ383" s="34"/>
      <c r="VR383" s="34"/>
      <c r="VS383" s="34"/>
      <c r="VT383" s="34"/>
      <c r="VU383" s="34"/>
      <c r="VV383" s="34"/>
      <c r="VW383" s="34"/>
      <c r="VX383" s="34"/>
      <c r="VY383" s="34"/>
      <c r="VZ383" s="34"/>
      <c r="WA383" s="34"/>
      <c r="WB383" s="34"/>
      <c r="WC383" s="34"/>
      <c r="WD383" s="34"/>
      <c r="WE383" s="34"/>
      <c r="WF383" s="34"/>
      <c r="WG383" s="34"/>
      <c r="WH383" s="34"/>
      <c r="WI383" s="34"/>
      <c r="WJ383" s="34"/>
      <c r="WK383" s="34"/>
      <c r="WL383" s="34"/>
      <c r="WM383" s="34"/>
      <c r="WN383" s="34"/>
      <c r="WO383" s="34"/>
      <c r="WP383" s="34"/>
      <c r="WQ383" s="34"/>
      <c r="WR383" s="34"/>
      <c r="WS383" s="34"/>
      <c r="WT383" s="34"/>
      <c r="WU383" s="34"/>
      <c r="WV383" s="34"/>
      <c r="WW383" s="34"/>
      <c r="WX383" s="34"/>
      <c r="WY383" s="34"/>
      <c r="WZ383" s="34"/>
      <c r="XA383" s="34"/>
      <c r="XB383" s="34"/>
      <c r="XC383" s="34"/>
      <c r="XD383" s="34"/>
      <c r="XE383" s="34"/>
      <c r="XF383" s="34"/>
      <c r="XG383" s="34"/>
      <c r="XH383" s="34"/>
      <c r="XI383" s="34"/>
      <c r="XJ383" s="34"/>
      <c r="XK383" s="34"/>
      <c r="XL383" s="34"/>
      <c r="XM383" s="34"/>
      <c r="XN383" s="34"/>
      <c r="XO383" s="34"/>
      <c r="XP383" s="34"/>
      <c r="XQ383" s="34"/>
      <c r="XR383" s="34"/>
      <c r="XS383" s="34"/>
      <c r="XT383" s="34"/>
      <c r="XU383" s="34"/>
      <c r="XV383" s="34"/>
      <c r="XW383" s="34"/>
      <c r="XX383" s="34"/>
      <c r="XY383" s="34"/>
      <c r="XZ383" s="34"/>
      <c r="YA383" s="34"/>
      <c r="YB383" s="34"/>
      <c r="YC383" s="34"/>
      <c r="YD383" s="34"/>
      <c r="YE383" s="34"/>
      <c r="YF383" s="34"/>
      <c r="YG383" s="34"/>
      <c r="YH383" s="34"/>
      <c r="YI383" s="34"/>
      <c r="YJ383" s="34"/>
      <c r="YK383" s="34"/>
      <c r="YL383" s="34"/>
      <c r="YM383" s="34"/>
      <c r="YN383" s="34"/>
      <c r="YO383" s="34"/>
      <c r="YP383" s="34"/>
      <c r="YQ383" s="34"/>
      <c r="YR383" s="34"/>
      <c r="YS383" s="34"/>
      <c r="YT383" s="34"/>
      <c r="YU383" s="34"/>
      <c r="YV383" s="34"/>
      <c r="YW383" s="34"/>
      <c r="YX383" s="34"/>
      <c r="YY383" s="34"/>
      <c r="YZ383" s="34"/>
      <c r="ZA383" s="34"/>
      <c r="ZB383" s="34"/>
      <c r="ZC383" s="34"/>
      <c r="ZD383" s="34"/>
      <c r="ZE383" s="34"/>
      <c r="ZF383" s="34"/>
      <c r="ZG383" s="34"/>
      <c r="ZH383" s="34"/>
      <c r="ZI383" s="34"/>
      <c r="ZJ383" s="34"/>
      <c r="ZK383" s="34"/>
      <c r="ZL383" s="34"/>
      <c r="ZM383" s="34"/>
      <c r="ZN383" s="34"/>
      <c r="ZO383" s="34"/>
      <c r="ZP383" s="34"/>
      <c r="ZQ383" s="34"/>
      <c r="ZR383" s="34"/>
      <c r="ZS383" s="34"/>
      <c r="ZT383" s="34"/>
      <c r="ZU383" s="34"/>
      <c r="ZV383" s="34"/>
      <c r="ZW383" s="34"/>
      <c r="ZX383" s="34"/>
      <c r="ZY383" s="34"/>
      <c r="ZZ383" s="34"/>
      <c r="AAA383" s="34"/>
      <c r="AAB383" s="34"/>
      <c r="AAC383" s="34"/>
      <c r="AAD383" s="34"/>
      <c r="AAE383" s="34"/>
      <c r="AAF383" s="34"/>
      <c r="AAG383" s="34"/>
      <c r="AAH383" s="34"/>
      <c r="AAI383" s="34"/>
      <c r="AAJ383" s="34"/>
      <c r="AAK383" s="34"/>
      <c r="AAL383" s="34"/>
      <c r="AAM383" s="34"/>
      <c r="AAN383" s="34"/>
      <c r="AAO383" s="34"/>
      <c r="AAP383" s="34"/>
      <c r="AAQ383" s="34"/>
      <c r="AAR383" s="34"/>
      <c r="AAS383" s="34"/>
      <c r="AAT383" s="34"/>
      <c r="AAU383" s="34"/>
      <c r="AAV383" s="34"/>
      <c r="AAW383" s="34"/>
      <c r="AAX383" s="34"/>
      <c r="AAY383" s="34"/>
      <c r="AAZ383" s="34"/>
      <c r="ABA383" s="34"/>
      <c r="ABB383" s="34"/>
      <c r="ABC383" s="34"/>
      <c r="ABD383" s="34"/>
      <c r="ABE383" s="34"/>
      <c r="ABF383" s="34"/>
      <c r="ABG383" s="34"/>
      <c r="ABH383" s="34"/>
      <c r="ABI383" s="34"/>
      <c r="ABJ383" s="34"/>
      <c r="ABK383" s="34"/>
      <c r="ABL383" s="34"/>
      <c r="ABM383" s="34"/>
      <c r="ABN383" s="34"/>
      <c r="ABO383" s="34"/>
      <c r="ABP383" s="34"/>
      <c r="ABQ383" s="34"/>
      <c r="ABR383" s="34"/>
      <c r="ABS383" s="34"/>
      <c r="ABT383" s="34"/>
      <c r="ABU383" s="34"/>
      <c r="ABV383" s="34"/>
      <c r="ABW383" s="34"/>
      <c r="ABX383" s="34"/>
      <c r="ABY383" s="34"/>
      <c r="ABZ383" s="34"/>
      <c r="ACA383" s="34"/>
      <c r="ACB383" s="34"/>
      <c r="ACC383" s="34"/>
      <c r="ACD383" s="34"/>
      <c r="ACE383" s="34"/>
      <c r="ACF383" s="34"/>
      <c r="ACG383" s="34"/>
      <c r="ACH383" s="34"/>
      <c r="ACI383" s="34"/>
      <c r="ACJ383" s="34"/>
      <c r="ACK383" s="34"/>
      <c r="ACL383" s="34"/>
      <c r="ACM383" s="34"/>
      <c r="ACN383" s="34"/>
      <c r="ACO383" s="34"/>
      <c r="ACP383" s="34"/>
      <c r="ACQ383" s="34"/>
      <c r="ACR383" s="34"/>
      <c r="ACS383" s="34"/>
      <c r="ACT383" s="34"/>
      <c r="ACU383" s="34"/>
      <c r="ACV383" s="34"/>
      <c r="ACW383" s="34"/>
      <c r="ACX383" s="34"/>
      <c r="ACY383" s="34"/>
      <c r="ACZ383" s="34"/>
      <c r="ADA383" s="34"/>
      <c r="ADB383" s="34"/>
      <c r="ADC383" s="34"/>
      <c r="ADD383" s="34"/>
      <c r="ADE383" s="34"/>
      <c r="ADF383" s="34"/>
      <c r="ADG383" s="34"/>
      <c r="ADH383" s="34"/>
      <c r="ADI383" s="34"/>
      <c r="ADJ383" s="34"/>
      <c r="ADK383" s="34"/>
      <c r="ADL383" s="34"/>
      <c r="ADM383" s="34"/>
      <c r="ADN383" s="34"/>
      <c r="ADO383" s="34"/>
      <c r="ADP383" s="34"/>
      <c r="ADQ383" s="34"/>
      <c r="ADR383" s="34"/>
      <c r="ADS383" s="34"/>
      <c r="ADT383" s="34"/>
      <c r="ADU383" s="34"/>
      <c r="ADV383" s="34"/>
      <c r="ADW383" s="34"/>
      <c r="ADX383" s="34"/>
      <c r="ADY383" s="34"/>
      <c r="ADZ383" s="34"/>
      <c r="AEA383" s="34"/>
      <c r="AEB383" s="34"/>
      <c r="AEC383" s="34"/>
      <c r="AED383" s="34"/>
      <c r="AEE383" s="34"/>
      <c r="AEF383" s="34"/>
      <c r="AEG383" s="34"/>
      <c r="AEH383" s="34"/>
      <c r="AEI383" s="34"/>
      <c r="AEJ383" s="34"/>
      <c r="AEK383" s="34"/>
      <c r="AEL383" s="34"/>
      <c r="AEM383" s="34"/>
      <c r="AEN383" s="34"/>
      <c r="AEO383" s="34"/>
      <c r="AEP383" s="34"/>
      <c r="AEQ383" s="34"/>
      <c r="AER383" s="34"/>
      <c r="AES383" s="34"/>
      <c r="AET383" s="34"/>
      <c r="AEU383" s="34"/>
      <c r="AEV383" s="34"/>
      <c r="AEW383" s="34"/>
      <c r="AEX383" s="34"/>
      <c r="AEY383" s="34"/>
      <c r="AEZ383" s="34"/>
      <c r="AFA383" s="34"/>
      <c r="AFB383" s="34"/>
      <c r="AFC383" s="34"/>
      <c r="AFD383" s="34"/>
      <c r="AFE383" s="34"/>
      <c r="AFF383" s="34"/>
      <c r="AFG383" s="34"/>
      <c r="AFH383" s="34"/>
      <c r="AFI383" s="34"/>
      <c r="AFJ383" s="34"/>
      <c r="AFK383" s="34"/>
      <c r="AFL383" s="34"/>
      <c r="AFM383" s="34"/>
      <c r="AFN383" s="34"/>
      <c r="AFO383" s="34"/>
      <c r="AFP383" s="34"/>
      <c r="AFQ383" s="34"/>
      <c r="AFR383" s="34"/>
      <c r="AFS383" s="34"/>
      <c r="AFT383" s="34"/>
      <c r="AFU383" s="34"/>
      <c r="AFV383" s="34"/>
      <c r="AFW383" s="34"/>
      <c r="AFX383" s="34"/>
      <c r="AFY383" s="34"/>
      <c r="AFZ383" s="34"/>
      <c r="AGA383" s="34"/>
      <c r="AGB383" s="34"/>
      <c r="AGC383" s="34"/>
      <c r="AGD383" s="34"/>
      <c r="AGE383" s="34"/>
      <c r="AGF383" s="34"/>
      <c r="AGG383" s="34"/>
      <c r="AGH383" s="34"/>
      <c r="AGI383" s="34"/>
      <c r="AGJ383" s="34"/>
      <c r="AGK383" s="34"/>
      <c r="AGL383" s="34"/>
      <c r="AGM383" s="34"/>
      <c r="AGN383" s="34"/>
      <c r="AGO383" s="34"/>
      <c r="AGP383" s="34"/>
      <c r="AGQ383" s="34"/>
      <c r="AGR383" s="34"/>
      <c r="AGS383" s="34"/>
      <c r="AGT383" s="34"/>
      <c r="AGU383" s="34"/>
      <c r="AGV383" s="34"/>
      <c r="AGW383" s="34"/>
      <c r="AGX383" s="34"/>
      <c r="AGY383" s="34"/>
      <c r="AGZ383" s="34"/>
      <c r="AHA383" s="34"/>
      <c r="AHB383" s="34"/>
      <c r="AHC383" s="34"/>
      <c r="AHD383" s="34"/>
      <c r="AHE383" s="34"/>
      <c r="AHF383" s="34"/>
      <c r="AHG383" s="34"/>
      <c r="AHH383" s="34"/>
      <c r="AHI383" s="34"/>
      <c r="AHJ383" s="34"/>
      <c r="AHK383" s="34"/>
      <c r="AHL383" s="34"/>
      <c r="AHM383" s="34"/>
      <c r="AHN383" s="34"/>
      <c r="AHO383" s="34"/>
      <c r="AHP383" s="34"/>
      <c r="AHQ383" s="34"/>
      <c r="AHR383" s="34"/>
      <c r="AHS383" s="34"/>
      <c r="AHT383" s="34"/>
      <c r="AHU383" s="34"/>
      <c r="AHV383" s="34"/>
      <c r="AHW383" s="34"/>
      <c r="AHX383" s="34"/>
      <c r="AHY383" s="34"/>
      <c r="AHZ383" s="34"/>
      <c r="AIA383" s="34"/>
      <c r="AIB383" s="34"/>
      <c r="AIC383" s="34"/>
      <c r="AID383" s="34"/>
      <c r="AIE383" s="34"/>
      <c r="AIF383" s="34"/>
      <c r="AIG383" s="34"/>
      <c r="AIH383" s="34"/>
      <c r="AII383" s="34"/>
      <c r="AIJ383" s="34"/>
      <c r="AIK383" s="34"/>
      <c r="AIL383" s="34"/>
      <c r="AIM383" s="34"/>
      <c r="AIN383" s="34"/>
      <c r="AIO383" s="34"/>
      <c r="AIP383" s="34"/>
      <c r="AIQ383" s="34"/>
      <c r="AIR383" s="34"/>
      <c r="AIS383" s="34"/>
      <c r="AIT383" s="34"/>
      <c r="AIU383" s="34"/>
      <c r="AIV383" s="34"/>
      <c r="AIW383" s="34"/>
      <c r="AIX383" s="34"/>
      <c r="AIY383" s="34"/>
      <c r="AIZ383" s="34"/>
      <c r="AJA383" s="34"/>
      <c r="AJB383" s="34"/>
      <c r="AJC383" s="34"/>
      <c r="AJD383" s="34"/>
      <c r="AJE383" s="34"/>
      <c r="AJF383" s="34"/>
      <c r="AJG383" s="34"/>
      <c r="AJH383" s="34"/>
      <c r="AJI383" s="34"/>
      <c r="AJJ383" s="34"/>
      <c r="AJK383" s="34"/>
      <c r="AJL383" s="34"/>
      <c r="AJM383" s="34"/>
      <c r="AJN383" s="34"/>
      <c r="AJO383" s="34"/>
      <c r="AJP383" s="34"/>
      <c r="AJQ383" s="34"/>
      <c r="AJR383" s="34"/>
      <c r="AJS383" s="34"/>
      <c r="AJT383" s="34"/>
      <c r="AJU383" s="34"/>
      <c r="AJV383" s="34"/>
      <c r="AJW383" s="34"/>
      <c r="AJX383" s="34"/>
      <c r="AJY383" s="34"/>
      <c r="AJZ383" s="34"/>
      <c r="AKA383" s="34"/>
      <c r="AKB383" s="34"/>
      <c r="AKC383" s="34"/>
      <c r="AKD383" s="34"/>
      <c r="AKE383" s="34"/>
      <c r="AKF383" s="34"/>
      <c r="AKG383" s="34"/>
      <c r="AKH383" s="34"/>
      <c r="AKI383" s="34"/>
      <c r="AKJ383" s="34"/>
      <c r="AKK383" s="34"/>
      <c r="AKL383" s="34"/>
      <c r="AKM383" s="34"/>
      <c r="AKN383" s="34"/>
      <c r="AKO383" s="34"/>
      <c r="AKP383" s="34"/>
      <c r="AKQ383" s="34"/>
      <c r="AKR383" s="34"/>
      <c r="AKS383" s="34"/>
      <c r="AKT383" s="34"/>
      <c r="AKU383" s="34"/>
      <c r="AKV383" s="34"/>
      <c r="AKW383" s="34"/>
      <c r="AKX383" s="34"/>
      <c r="AKY383" s="34"/>
      <c r="AKZ383" s="34"/>
      <c r="ALA383" s="34"/>
      <c r="ALB383" s="34"/>
      <c r="ALC383" s="34"/>
      <c r="ALD383" s="34"/>
      <c r="ALE383" s="34"/>
      <c r="ALF383" s="34"/>
      <c r="ALG383" s="34"/>
      <c r="ALH383" s="34"/>
      <c r="ALI383" s="34"/>
      <c r="ALJ383" s="34"/>
      <c r="ALK383" s="34"/>
      <c r="ALL383" s="34"/>
      <c r="ALM383" s="34"/>
      <c r="ALN383" s="34"/>
      <c r="ALO383" s="34"/>
      <c r="ALP383" s="34"/>
      <c r="ALQ383" s="34"/>
      <c r="ALR383" s="34"/>
      <c r="ALS383" s="34"/>
      <c r="ALT383" s="34"/>
      <c r="ALU383" s="34"/>
      <c r="ALV383" s="34"/>
      <c r="ALW383" s="34"/>
      <c r="ALX383" s="34"/>
      <c r="ALY383" s="34"/>
      <c r="ALZ383" s="34"/>
      <c r="AMA383" s="34"/>
      <c r="AMB383" s="34"/>
      <c r="AMC383" s="34"/>
      <c r="AMD383" s="34"/>
      <c r="AME383" s="34"/>
      <c r="AMF383" s="34"/>
      <c r="AMG383" s="34"/>
      <c r="AMH383" s="34"/>
      <c r="AMI383" s="34"/>
      <c r="AMJ383" s="34"/>
      <c r="AMK383" s="34"/>
    </row>
    <row r="384" spans="1:1025" s="2" customFormat="1" ht="18.75" thickBot="1" x14ac:dyDescent="0.3">
      <c r="A384" s="69"/>
      <c r="B384" s="100"/>
      <c r="C384" s="100"/>
      <c r="D384" s="100"/>
      <c r="E384" s="100"/>
      <c r="F384" s="101"/>
      <c r="G384" s="69"/>
      <c r="H384" s="70"/>
      <c r="I384" s="69"/>
      <c r="J384" s="69"/>
      <c r="K384" s="69"/>
    </row>
    <row r="385" spans="1:11" ht="23.25" x14ac:dyDescent="0.35">
      <c r="A385" s="33"/>
      <c r="B385" s="105" t="s">
        <v>25</v>
      </c>
      <c r="C385" s="105"/>
      <c r="D385" s="105"/>
      <c r="E385" s="105"/>
      <c r="F385" s="105"/>
      <c r="G385" s="105"/>
      <c r="H385" s="105"/>
      <c r="I385" s="105"/>
      <c r="J385" s="105"/>
      <c r="K385" s="105"/>
    </row>
    <row r="386" spans="1:11" ht="23.25" x14ac:dyDescent="0.35">
      <c r="A386" s="33"/>
      <c r="B386" s="106" t="s">
        <v>190</v>
      </c>
      <c r="C386" s="106"/>
      <c r="D386" s="106"/>
      <c r="E386" s="106"/>
      <c r="F386" s="106"/>
      <c r="G386" s="106"/>
      <c r="H386" s="106"/>
      <c r="I386" s="106"/>
      <c r="J386" s="106"/>
      <c r="K386" s="106"/>
    </row>
    <row r="387" spans="1:11" ht="24" thickBot="1" x14ac:dyDescent="0.4">
      <c r="A387" s="34"/>
      <c r="B387" s="107" t="s">
        <v>158</v>
      </c>
      <c r="C387" s="107"/>
      <c r="D387" s="107"/>
      <c r="E387" s="107"/>
      <c r="F387" s="107"/>
      <c r="G387" s="107"/>
      <c r="H387" s="107"/>
      <c r="I387" s="107"/>
      <c r="J387" s="107"/>
      <c r="K387" s="107"/>
    </row>
    <row r="388" spans="1:11" ht="18.75" thickBot="1" x14ac:dyDescent="0.3">
      <c r="A388" s="34"/>
      <c r="B388" s="108" t="s">
        <v>27</v>
      </c>
      <c r="C388" s="108"/>
      <c r="D388" s="108"/>
      <c r="E388" s="108"/>
      <c r="F388" s="108"/>
      <c r="G388" s="109" t="s">
        <v>28</v>
      </c>
      <c r="H388" s="109"/>
      <c r="I388" s="109"/>
      <c r="J388" s="109"/>
      <c r="K388" s="109"/>
    </row>
    <row r="389" spans="1:11" ht="17.25" thickBot="1" x14ac:dyDescent="0.3">
      <c r="A389" s="34"/>
      <c r="B389" s="35" t="s">
        <v>29</v>
      </c>
      <c r="C389" s="35" t="s">
        <v>142</v>
      </c>
      <c r="D389" s="35" t="s">
        <v>143</v>
      </c>
      <c r="E389" s="35" t="s">
        <v>159</v>
      </c>
      <c r="F389" s="35" t="s">
        <v>30</v>
      </c>
      <c r="G389" s="35" t="s">
        <v>29</v>
      </c>
      <c r="H389" s="35" t="s">
        <v>142</v>
      </c>
      <c r="I389" s="35" t="s">
        <v>143</v>
      </c>
      <c r="J389" s="35" t="s">
        <v>159</v>
      </c>
      <c r="K389" s="35" t="s">
        <v>30</v>
      </c>
    </row>
    <row r="390" spans="1:11" ht="16.5" x14ac:dyDescent="0.25">
      <c r="A390" s="34"/>
      <c r="B390" s="14"/>
      <c r="C390" s="14"/>
      <c r="D390" s="14"/>
      <c r="E390" s="14"/>
      <c r="F390" s="14"/>
      <c r="G390" s="14"/>
      <c r="H390" s="14"/>
      <c r="I390" s="14"/>
      <c r="J390" s="14"/>
      <c r="K390" s="14"/>
    </row>
    <row r="391" spans="1:11" ht="16.5" x14ac:dyDescent="0.25">
      <c r="A391" s="34"/>
      <c r="B391" s="14" t="s">
        <v>31</v>
      </c>
      <c r="C391" s="14"/>
      <c r="D391" s="14"/>
      <c r="E391" s="14"/>
      <c r="F391" s="14"/>
      <c r="G391" s="14" t="s">
        <v>32</v>
      </c>
      <c r="H391" s="76"/>
      <c r="I391" s="76"/>
      <c r="J391" s="76"/>
      <c r="K391" s="14"/>
    </row>
    <row r="392" spans="1:11" ht="17.25" x14ac:dyDescent="0.3">
      <c r="A392" s="34"/>
      <c r="B392" s="38" t="s">
        <v>33</v>
      </c>
      <c r="C392" s="52"/>
      <c r="D392" s="52"/>
      <c r="E392" s="45">
        <v>0</v>
      </c>
      <c r="F392" s="52">
        <f>SUM(C392:E392)</f>
        <v>0</v>
      </c>
      <c r="G392" s="38" t="s">
        <v>34</v>
      </c>
      <c r="H392" s="39">
        <v>17611.169999999998</v>
      </c>
      <c r="I392" s="39"/>
      <c r="J392" s="77">
        <v>0</v>
      </c>
      <c r="K392" s="45">
        <f>SUM(H392:J392)</f>
        <v>17611.169999999998</v>
      </c>
    </row>
    <row r="393" spans="1:11" ht="17.25" x14ac:dyDescent="0.3">
      <c r="A393" s="34"/>
      <c r="B393" s="38" t="s">
        <v>35</v>
      </c>
      <c r="C393" s="52"/>
      <c r="D393" s="52">
        <v>3356.4</v>
      </c>
      <c r="E393" s="45">
        <v>96.548999999999992</v>
      </c>
      <c r="F393" s="52">
        <f t="shared" ref="F393:F463" si="9">SUM(C393:E393)</f>
        <v>3452.9490000000001</v>
      </c>
      <c r="G393" s="38" t="s">
        <v>36</v>
      </c>
      <c r="H393" s="39">
        <v>218586.05</v>
      </c>
      <c r="I393" s="39"/>
      <c r="J393" s="77">
        <v>0</v>
      </c>
      <c r="K393" s="45">
        <f t="shared" ref="K393:K433" si="10">SUM(H393:J393)</f>
        <v>218586.05</v>
      </c>
    </row>
    <row r="394" spans="1:11" ht="17.25" x14ac:dyDescent="0.3">
      <c r="A394" s="34"/>
      <c r="B394" s="38" t="s">
        <v>37</v>
      </c>
      <c r="C394" s="52"/>
      <c r="D394" s="52">
        <v>149.66</v>
      </c>
      <c r="E394" s="45">
        <v>25.503</v>
      </c>
      <c r="F394" s="52">
        <f t="shared" si="9"/>
        <v>175.16300000000001</v>
      </c>
      <c r="G394" s="38" t="s">
        <v>38</v>
      </c>
      <c r="H394" s="39"/>
      <c r="I394" s="39"/>
      <c r="J394" s="77">
        <v>0</v>
      </c>
      <c r="K394" s="45">
        <f t="shared" si="10"/>
        <v>0</v>
      </c>
    </row>
    <row r="395" spans="1:11" ht="17.25" x14ac:dyDescent="0.3">
      <c r="A395" s="34"/>
      <c r="B395" s="38" t="s">
        <v>39</v>
      </c>
      <c r="C395" s="52"/>
      <c r="D395" s="52">
        <v>100.58</v>
      </c>
      <c r="E395" s="45">
        <v>0</v>
      </c>
      <c r="F395" s="52">
        <f t="shared" si="9"/>
        <v>100.58</v>
      </c>
      <c r="G395" s="38" t="s">
        <v>40</v>
      </c>
      <c r="H395" s="39"/>
      <c r="I395" s="39"/>
      <c r="J395" s="77">
        <v>0</v>
      </c>
      <c r="K395" s="45">
        <f t="shared" si="10"/>
        <v>0</v>
      </c>
    </row>
    <row r="396" spans="1:11" ht="17.25" x14ac:dyDescent="0.3">
      <c r="A396" s="34"/>
      <c r="B396" s="38" t="s">
        <v>41</v>
      </c>
      <c r="C396" s="52"/>
      <c r="D396" s="52">
        <v>544.15</v>
      </c>
      <c r="E396" s="45">
        <v>72.724999999999994</v>
      </c>
      <c r="F396" s="52">
        <f t="shared" si="9"/>
        <v>616.875</v>
      </c>
      <c r="G396" s="38" t="s">
        <v>42</v>
      </c>
      <c r="H396" s="39"/>
      <c r="I396" s="39"/>
      <c r="J396" s="77">
        <v>0</v>
      </c>
      <c r="K396" s="45">
        <f t="shared" si="10"/>
        <v>0</v>
      </c>
    </row>
    <row r="397" spans="1:11" ht="17.25" x14ac:dyDescent="0.3">
      <c r="A397" s="34"/>
      <c r="B397" s="38" t="s">
        <v>43</v>
      </c>
      <c r="C397" s="52"/>
      <c r="D397" s="52">
        <v>301.67</v>
      </c>
      <c r="E397" s="45">
        <v>195.726</v>
      </c>
      <c r="F397" s="52">
        <f t="shared" si="9"/>
        <v>497.39600000000002</v>
      </c>
      <c r="G397" s="38" t="s">
        <v>44</v>
      </c>
      <c r="H397" s="39"/>
      <c r="I397" s="39"/>
      <c r="J397" s="77">
        <v>0</v>
      </c>
      <c r="K397" s="45">
        <f t="shared" si="10"/>
        <v>0</v>
      </c>
    </row>
    <row r="398" spans="1:11" ht="17.25" x14ac:dyDescent="0.3">
      <c r="A398" s="34"/>
      <c r="B398" s="38" t="s">
        <v>45</v>
      </c>
      <c r="C398" s="52"/>
      <c r="D398" s="52"/>
      <c r="E398" s="45">
        <v>283.23700000000002</v>
      </c>
      <c r="F398" s="52">
        <f t="shared" si="9"/>
        <v>283.23700000000002</v>
      </c>
      <c r="G398" s="38" t="s">
        <v>46</v>
      </c>
      <c r="H398" s="39"/>
      <c r="I398" s="39"/>
      <c r="J398" s="77">
        <v>0</v>
      </c>
      <c r="K398" s="45">
        <f t="shared" si="10"/>
        <v>0</v>
      </c>
    </row>
    <row r="399" spans="1:11" ht="17.25" x14ac:dyDescent="0.3">
      <c r="A399" s="34"/>
      <c r="B399" s="38" t="s">
        <v>47</v>
      </c>
      <c r="C399" s="52"/>
      <c r="D399" s="52">
        <v>148.33000000000001</v>
      </c>
      <c r="E399" s="45">
        <v>0</v>
      </c>
      <c r="F399" s="52">
        <f t="shared" si="9"/>
        <v>148.33000000000001</v>
      </c>
      <c r="G399" s="38" t="s">
        <v>48</v>
      </c>
      <c r="H399" s="39"/>
      <c r="I399" s="39"/>
      <c r="J399" s="77">
        <v>0</v>
      </c>
      <c r="K399" s="45">
        <f t="shared" si="10"/>
        <v>0</v>
      </c>
    </row>
    <row r="400" spans="1:11" ht="17.25" x14ac:dyDescent="0.3">
      <c r="A400" s="34"/>
      <c r="B400" s="38" t="s">
        <v>49</v>
      </c>
      <c r="C400" s="52"/>
      <c r="D400" s="52">
        <v>1052.2</v>
      </c>
      <c r="E400" s="45">
        <v>0</v>
      </c>
      <c r="F400" s="52">
        <f t="shared" si="9"/>
        <v>1052.2</v>
      </c>
      <c r="G400" s="38" t="s">
        <v>50</v>
      </c>
      <c r="H400" s="39"/>
      <c r="I400" s="39"/>
      <c r="J400" s="77">
        <v>0</v>
      </c>
      <c r="K400" s="45">
        <f t="shared" si="10"/>
        <v>0</v>
      </c>
    </row>
    <row r="401" spans="1:11" ht="17.25" x14ac:dyDescent="0.3">
      <c r="A401" s="34"/>
      <c r="B401" s="38" t="s">
        <v>51</v>
      </c>
      <c r="C401" s="52"/>
      <c r="D401" s="52"/>
      <c r="E401" s="45">
        <v>0</v>
      </c>
      <c r="F401" s="52">
        <f t="shared" si="9"/>
        <v>0</v>
      </c>
      <c r="G401" s="38" t="s">
        <v>52</v>
      </c>
      <c r="H401" s="39"/>
      <c r="I401" s="39"/>
      <c r="J401" s="77">
        <v>0</v>
      </c>
      <c r="K401" s="45">
        <f t="shared" si="10"/>
        <v>0</v>
      </c>
    </row>
    <row r="402" spans="1:11" ht="17.25" x14ac:dyDescent="0.3">
      <c r="A402" s="34"/>
      <c r="B402" s="38" t="s">
        <v>53</v>
      </c>
      <c r="C402" s="52"/>
      <c r="D402" s="52"/>
      <c r="E402" s="45">
        <v>84.01900000000002</v>
      </c>
      <c r="F402" s="52">
        <f t="shared" si="9"/>
        <v>84.01900000000002</v>
      </c>
      <c r="G402" s="38" t="s">
        <v>54</v>
      </c>
      <c r="H402" s="39"/>
      <c r="I402" s="39"/>
      <c r="J402" s="77">
        <v>0</v>
      </c>
      <c r="K402" s="45">
        <f t="shared" si="10"/>
        <v>0</v>
      </c>
    </row>
    <row r="403" spans="1:11" ht="17.25" x14ac:dyDescent="0.3">
      <c r="A403" s="34"/>
      <c r="B403" s="78" t="s">
        <v>160</v>
      </c>
      <c r="C403" s="52"/>
      <c r="D403" s="52"/>
      <c r="E403" s="45">
        <v>0</v>
      </c>
      <c r="F403" s="52">
        <f t="shared" si="9"/>
        <v>0</v>
      </c>
      <c r="G403" s="38" t="s">
        <v>56</v>
      </c>
      <c r="H403" s="39"/>
      <c r="I403" s="39"/>
      <c r="J403" s="77">
        <v>0</v>
      </c>
      <c r="K403" s="45">
        <f t="shared" si="10"/>
        <v>0</v>
      </c>
    </row>
    <row r="404" spans="1:11" ht="17.25" x14ac:dyDescent="0.3">
      <c r="A404" s="34"/>
      <c r="B404" s="38"/>
      <c r="C404" s="79"/>
      <c r="D404" s="79"/>
      <c r="E404" s="45"/>
      <c r="F404" s="52"/>
      <c r="G404" s="38" t="s">
        <v>58</v>
      </c>
      <c r="H404" s="39"/>
      <c r="I404" s="39"/>
      <c r="J404" s="77">
        <v>0</v>
      </c>
      <c r="K404" s="45">
        <f>SUM(H404:J404)</f>
        <v>0</v>
      </c>
    </row>
    <row r="405" spans="1:11" ht="17.25" x14ac:dyDescent="0.3">
      <c r="A405" s="34"/>
      <c r="B405" s="80" t="s">
        <v>57</v>
      </c>
      <c r="C405" s="79"/>
      <c r="D405" s="79"/>
      <c r="E405" s="45"/>
      <c r="F405" s="52"/>
      <c r="G405" s="38" t="s">
        <v>60</v>
      </c>
      <c r="H405" s="39"/>
      <c r="I405" s="39">
        <v>380.2</v>
      </c>
      <c r="J405" s="77">
        <v>0</v>
      </c>
      <c r="K405" s="45">
        <f t="shared" si="10"/>
        <v>380.2</v>
      </c>
    </row>
    <row r="406" spans="1:11" ht="17.25" x14ac:dyDescent="0.3">
      <c r="A406" s="34"/>
      <c r="B406" s="38" t="s">
        <v>59</v>
      </c>
      <c r="C406" s="52"/>
      <c r="D406" s="52">
        <v>1647.94</v>
      </c>
      <c r="E406" s="45">
        <v>0</v>
      </c>
      <c r="F406" s="52">
        <f t="shared" si="9"/>
        <v>1647.94</v>
      </c>
      <c r="G406" s="38" t="s">
        <v>62</v>
      </c>
      <c r="H406" s="39"/>
      <c r="I406" s="39"/>
      <c r="J406" s="77">
        <v>0</v>
      </c>
      <c r="K406" s="45">
        <f t="shared" si="10"/>
        <v>0</v>
      </c>
    </row>
    <row r="407" spans="1:11" ht="17.25" x14ac:dyDescent="0.3">
      <c r="A407" s="34"/>
      <c r="B407" s="38" t="s">
        <v>61</v>
      </c>
      <c r="C407" s="52"/>
      <c r="D407" s="52">
        <v>3741.71</v>
      </c>
      <c r="E407" s="45">
        <v>0</v>
      </c>
      <c r="F407" s="52">
        <f t="shared" si="9"/>
        <v>3741.71</v>
      </c>
      <c r="G407" s="38" t="s">
        <v>64</v>
      </c>
      <c r="H407" s="39"/>
      <c r="I407" s="39"/>
      <c r="J407" s="77">
        <v>0</v>
      </c>
      <c r="K407" s="45">
        <f t="shared" si="10"/>
        <v>0</v>
      </c>
    </row>
    <row r="408" spans="1:11" ht="17.25" x14ac:dyDescent="0.3">
      <c r="A408" s="34"/>
      <c r="B408" s="38" t="s">
        <v>63</v>
      </c>
      <c r="C408" s="52"/>
      <c r="D408" s="52">
        <v>885</v>
      </c>
      <c r="E408" s="45">
        <v>0</v>
      </c>
      <c r="F408" s="52">
        <f t="shared" si="9"/>
        <v>885</v>
      </c>
      <c r="G408" s="38" t="s">
        <v>66</v>
      </c>
      <c r="H408" s="39"/>
      <c r="I408" s="39"/>
      <c r="J408" s="77">
        <v>0</v>
      </c>
      <c r="K408" s="45">
        <f t="shared" si="10"/>
        <v>0</v>
      </c>
    </row>
    <row r="409" spans="1:11" ht="17.25" x14ac:dyDescent="0.3">
      <c r="A409" s="34"/>
      <c r="B409" s="38" t="s">
        <v>65</v>
      </c>
      <c r="C409" s="52"/>
      <c r="D409" s="52"/>
      <c r="E409" s="45">
        <v>0</v>
      </c>
      <c r="F409" s="52">
        <f t="shared" si="9"/>
        <v>0</v>
      </c>
      <c r="G409" s="38" t="s">
        <v>68</v>
      </c>
      <c r="H409" s="39"/>
      <c r="I409" s="39"/>
      <c r="J409" s="77">
        <v>0</v>
      </c>
      <c r="K409" s="45">
        <f t="shared" si="10"/>
        <v>0</v>
      </c>
    </row>
    <row r="410" spans="1:11" ht="17.25" x14ac:dyDescent="0.3">
      <c r="A410" s="34"/>
      <c r="B410" s="38" t="s">
        <v>67</v>
      </c>
      <c r="C410" s="63">
        <v>296.45999999999998</v>
      </c>
      <c r="D410" s="52"/>
      <c r="E410" s="45">
        <v>333.96499999999997</v>
      </c>
      <c r="F410" s="52">
        <f t="shared" si="9"/>
        <v>630.42499999999995</v>
      </c>
      <c r="G410" s="78" t="s">
        <v>161</v>
      </c>
      <c r="H410" s="39"/>
      <c r="I410" s="39"/>
      <c r="J410" s="77">
        <v>0</v>
      </c>
      <c r="K410" s="45">
        <f t="shared" si="10"/>
        <v>0</v>
      </c>
    </row>
    <row r="411" spans="1:11" ht="17.25" x14ac:dyDescent="0.3">
      <c r="A411" s="34"/>
      <c r="B411" s="38" t="s">
        <v>69</v>
      </c>
      <c r="C411" s="52"/>
      <c r="D411" s="52"/>
      <c r="E411" s="45">
        <v>3617.3020000000006</v>
      </c>
      <c r="F411" s="52">
        <f t="shared" si="9"/>
        <v>3617.3020000000006</v>
      </c>
      <c r="G411" s="38"/>
      <c r="H411" s="77"/>
      <c r="I411" s="77"/>
      <c r="J411" s="77"/>
      <c r="K411" s="45"/>
    </row>
    <row r="412" spans="1:11" ht="17.25" x14ac:dyDescent="0.3">
      <c r="A412" s="34"/>
      <c r="B412" s="38" t="s">
        <v>72</v>
      </c>
      <c r="C412" s="52"/>
      <c r="D412" s="52">
        <v>400</v>
      </c>
      <c r="E412" s="45">
        <v>0</v>
      </c>
      <c r="F412" s="52">
        <f t="shared" si="9"/>
        <v>400</v>
      </c>
      <c r="G412" s="81" t="s">
        <v>71</v>
      </c>
      <c r="H412" s="39"/>
      <c r="I412" s="39"/>
      <c r="J412" s="77"/>
      <c r="K412" s="45"/>
    </row>
    <row r="413" spans="1:11" ht="17.25" x14ac:dyDescent="0.3">
      <c r="A413" s="34"/>
      <c r="B413" s="38" t="s">
        <v>74</v>
      </c>
      <c r="C413" s="52"/>
      <c r="D413" s="52">
        <v>245.63</v>
      </c>
      <c r="E413" s="45">
        <v>1754.8679999999999</v>
      </c>
      <c r="F413" s="52">
        <f t="shared" si="9"/>
        <v>2000.498</v>
      </c>
      <c r="G413" s="38" t="s">
        <v>73</v>
      </c>
      <c r="H413" s="39"/>
      <c r="I413" s="39"/>
      <c r="J413" s="77">
        <v>0</v>
      </c>
      <c r="K413" s="45">
        <f t="shared" si="10"/>
        <v>0</v>
      </c>
    </row>
    <row r="414" spans="1:11" ht="17.25" x14ac:dyDescent="0.3">
      <c r="A414" s="34"/>
      <c r="B414" s="38" t="s">
        <v>76</v>
      </c>
      <c r="C414" s="52"/>
      <c r="D414" s="99">
        <v>78.16</v>
      </c>
      <c r="E414" s="45">
        <v>322.45400000000001</v>
      </c>
      <c r="F414" s="52">
        <f t="shared" si="9"/>
        <v>400.61400000000003</v>
      </c>
      <c r="G414" s="38" t="s">
        <v>75</v>
      </c>
      <c r="H414" s="39"/>
      <c r="I414" s="39"/>
      <c r="J414" s="77">
        <v>0.29299999999999998</v>
      </c>
      <c r="K414" s="45">
        <f t="shared" si="10"/>
        <v>0.29299999999999998</v>
      </c>
    </row>
    <row r="415" spans="1:11" ht="17.25" x14ac:dyDescent="0.3">
      <c r="A415" s="34"/>
      <c r="B415" s="38" t="s">
        <v>78</v>
      </c>
      <c r="C415" s="52"/>
      <c r="D415" s="99"/>
      <c r="E415" s="45">
        <v>158.20599999999999</v>
      </c>
      <c r="F415" s="52">
        <f t="shared" si="9"/>
        <v>158.20599999999999</v>
      </c>
      <c r="G415" s="38" t="s">
        <v>77</v>
      </c>
      <c r="H415" s="39"/>
      <c r="I415" s="39"/>
      <c r="J415" s="77">
        <v>0</v>
      </c>
      <c r="K415" s="45">
        <f t="shared" si="10"/>
        <v>0</v>
      </c>
    </row>
    <row r="416" spans="1:11" ht="17.25" x14ac:dyDescent="0.3">
      <c r="A416" s="34"/>
      <c r="B416" s="38" t="s">
        <v>80</v>
      </c>
      <c r="C416" s="52"/>
      <c r="D416" s="99"/>
      <c r="E416" s="45">
        <v>83.1</v>
      </c>
      <c r="F416" s="52">
        <f t="shared" si="9"/>
        <v>83.1</v>
      </c>
      <c r="G416" s="38" t="s">
        <v>79</v>
      </c>
      <c r="H416" s="39"/>
      <c r="I416" s="39"/>
      <c r="J416" s="77">
        <v>0</v>
      </c>
      <c r="K416" s="45">
        <f t="shared" si="10"/>
        <v>0</v>
      </c>
    </row>
    <row r="417" spans="1:11" ht="17.25" x14ac:dyDescent="0.3">
      <c r="A417" s="34"/>
      <c r="B417" s="38" t="s">
        <v>82</v>
      </c>
      <c r="C417" s="52"/>
      <c r="D417" s="99"/>
      <c r="E417" s="45">
        <v>0</v>
      </c>
      <c r="F417" s="52">
        <f t="shared" si="9"/>
        <v>0</v>
      </c>
      <c r="G417" s="38" t="s">
        <v>81</v>
      </c>
      <c r="H417" s="39"/>
      <c r="I417" s="39"/>
      <c r="J417" s="77">
        <v>0</v>
      </c>
      <c r="K417" s="45">
        <f t="shared" si="10"/>
        <v>0</v>
      </c>
    </row>
    <row r="418" spans="1:11" ht="17.25" x14ac:dyDescent="0.3">
      <c r="A418" s="34"/>
      <c r="B418" s="38" t="s">
        <v>84</v>
      </c>
      <c r="C418" s="52"/>
      <c r="D418" s="52">
        <v>382.27</v>
      </c>
      <c r="E418" s="45">
        <v>1714.1459999999997</v>
      </c>
      <c r="F418" s="52">
        <f t="shared" si="9"/>
        <v>2096.4159999999997</v>
      </c>
      <c r="G418" s="38" t="s">
        <v>83</v>
      </c>
      <c r="H418" s="39">
        <v>324</v>
      </c>
      <c r="I418" s="39"/>
      <c r="J418" s="77">
        <v>0.8</v>
      </c>
      <c r="K418" s="45">
        <f t="shared" si="10"/>
        <v>324.8</v>
      </c>
    </row>
    <row r="419" spans="1:11" ht="17.25" x14ac:dyDescent="0.3">
      <c r="A419" s="34"/>
      <c r="B419" s="38" t="s">
        <v>86</v>
      </c>
      <c r="C419" s="52"/>
      <c r="D419" s="52"/>
      <c r="E419" s="45">
        <v>5337.2759999999998</v>
      </c>
      <c r="F419" s="52">
        <f t="shared" si="9"/>
        <v>5337.2759999999998</v>
      </c>
      <c r="G419" s="38" t="s">
        <v>85</v>
      </c>
      <c r="H419" s="39"/>
      <c r="I419" s="34"/>
      <c r="J419" s="77">
        <v>70.775000000000006</v>
      </c>
      <c r="K419" s="45">
        <f t="shared" si="10"/>
        <v>70.775000000000006</v>
      </c>
    </row>
    <row r="420" spans="1:11" ht="17.25" x14ac:dyDescent="0.3">
      <c r="A420" s="34"/>
      <c r="B420" s="38" t="s">
        <v>88</v>
      </c>
      <c r="C420" s="52"/>
      <c r="D420" s="52"/>
      <c r="E420" s="45">
        <v>0</v>
      </c>
      <c r="F420" s="52">
        <f t="shared" si="9"/>
        <v>0</v>
      </c>
      <c r="G420" s="38" t="s">
        <v>87</v>
      </c>
      <c r="H420" s="77"/>
      <c r="I420" s="77"/>
      <c r="J420" s="77">
        <v>0</v>
      </c>
      <c r="K420" s="45">
        <f t="shared" si="10"/>
        <v>0</v>
      </c>
    </row>
    <row r="421" spans="1:11" ht="17.25" x14ac:dyDescent="0.3">
      <c r="A421" s="34"/>
      <c r="B421" s="38" t="s">
        <v>89</v>
      </c>
      <c r="C421" s="52"/>
      <c r="D421" s="52">
        <v>12.62</v>
      </c>
      <c r="E421" s="45">
        <v>0</v>
      </c>
      <c r="F421" s="52">
        <f t="shared" si="9"/>
        <v>12.62</v>
      </c>
      <c r="G421" s="78" t="s">
        <v>162</v>
      </c>
      <c r="H421" s="77"/>
      <c r="I421" s="77"/>
      <c r="J421" s="77">
        <v>75</v>
      </c>
      <c r="K421" s="45">
        <f t="shared" si="10"/>
        <v>75</v>
      </c>
    </row>
    <row r="422" spans="1:11" ht="17.25" x14ac:dyDescent="0.3">
      <c r="A422" s="34"/>
      <c r="B422" s="38" t="s">
        <v>91</v>
      </c>
      <c r="C422" s="52"/>
      <c r="D422" s="52">
        <v>12986.67</v>
      </c>
      <c r="E422" s="45">
        <v>0</v>
      </c>
      <c r="F422" s="52">
        <f t="shared" si="9"/>
        <v>12986.67</v>
      </c>
      <c r="G422" s="78" t="s">
        <v>163</v>
      </c>
      <c r="H422" s="77"/>
      <c r="I422" s="77"/>
      <c r="J422" s="77">
        <v>2466.1</v>
      </c>
      <c r="K422" s="45">
        <f t="shared" si="10"/>
        <v>2466.1</v>
      </c>
    </row>
    <row r="423" spans="1:11" ht="17.25" x14ac:dyDescent="0.3">
      <c r="A423" s="34"/>
      <c r="B423" s="38" t="s">
        <v>93</v>
      </c>
      <c r="C423" s="52"/>
      <c r="D423" s="52"/>
      <c r="E423" s="45">
        <v>0</v>
      </c>
      <c r="F423" s="52">
        <f t="shared" si="9"/>
        <v>0</v>
      </c>
      <c r="G423" s="78" t="s">
        <v>164</v>
      </c>
      <c r="H423" s="77"/>
      <c r="I423" s="77"/>
      <c r="J423" s="77">
        <v>2.4</v>
      </c>
      <c r="K423" s="45">
        <f t="shared" si="10"/>
        <v>2.4</v>
      </c>
    </row>
    <row r="424" spans="1:11" ht="17.25" x14ac:dyDescent="0.3">
      <c r="A424" s="34"/>
      <c r="B424" s="38" t="s">
        <v>95</v>
      </c>
      <c r="C424" s="52"/>
      <c r="D424" s="52"/>
      <c r="E424" s="45">
        <v>0</v>
      </c>
      <c r="F424" s="52">
        <f t="shared" si="9"/>
        <v>0</v>
      </c>
      <c r="G424" s="78" t="s">
        <v>165</v>
      </c>
      <c r="H424" s="77"/>
      <c r="I424" s="39"/>
      <c r="J424" s="77">
        <v>0</v>
      </c>
      <c r="K424" s="45">
        <f t="shared" si="10"/>
        <v>0</v>
      </c>
    </row>
    <row r="425" spans="1:11" ht="17.25" x14ac:dyDescent="0.3">
      <c r="A425" s="34"/>
      <c r="B425" s="82" t="s">
        <v>166</v>
      </c>
      <c r="C425" s="52"/>
      <c r="D425"/>
      <c r="E425" s="45">
        <v>582.27</v>
      </c>
      <c r="F425" s="52">
        <f t="shared" si="9"/>
        <v>582.27</v>
      </c>
      <c r="G425" s="78" t="s">
        <v>167</v>
      </c>
      <c r="H425" s="39">
        <v>6366.1</v>
      </c>
      <c r="I425" s="77"/>
      <c r="J425" s="77">
        <v>0</v>
      </c>
      <c r="K425" s="45">
        <f t="shared" si="10"/>
        <v>6366.1</v>
      </c>
    </row>
    <row r="426" spans="1:11" ht="17.25" x14ac:dyDescent="0.3">
      <c r="A426" s="34"/>
      <c r="B426" s="38" t="s">
        <v>96</v>
      </c>
      <c r="C426" s="79"/>
      <c r="D426" s="52"/>
      <c r="E426" s="45">
        <v>0</v>
      </c>
      <c r="F426" s="52">
        <f t="shared" si="9"/>
        <v>0</v>
      </c>
      <c r="G426" s="38"/>
      <c r="H426" s="77"/>
      <c r="I426" s="77"/>
      <c r="J426" s="77"/>
      <c r="K426" s="45"/>
    </row>
    <row r="427" spans="1:11" ht="17.25" x14ac:dyDescent="0.3">
      <c r="A427" s="34"/>
      <c r="B427" s="38" t="s">
        <v>97</v>
      </c>
      <c r="C427" s="63">
        <v>556.92999999999995</v>
      </c>
      <c r="D427" s="99"/>
      <c r="E427" s="45">
        <v>68.625</v>
      </c>
      <c r="F427" s="52">
        <f t="shared" si="9"/>
        <v>625.55499999999995</v>
      </c>
      <c r="G427" s="81" t="s">
        <v>90</v>
      </c>
      <c r="H427" s="77"/>
      <c r="I427" s="77"/>
      <c r="J427" s="77"/>
      <c r="K427" s="45"/>
    </row>
    <row r="428" spans="1:11" ht="17.25" x14ac:dyDescent="0.3">
      <c r="A428" s="34"/>
      <c r="B428" s="38" t="s">
        <v>98</v>
      </c>
      <c r="C428" s="52"/>
      <c r="D428" s="99"/>
      <c r="E428" s="45">
        <v>5113.76</v>
      </c>
      <c r="F428" s="52">
        <f t="shared" si="9"/>
        <v>5113.76</v>
      </c>
      <c r="G428" s="38" t="s">
        <v>92</v>
      </c>
      <c r="H428" s="77"/>
      <c r="I428" s="77"/>
      <c r="J428" s="77">
        <v>0</v>
      </c>
      <c r="K428" s="45">
        <f t="shared" si="10"/>
        <v>0</v>
      </c>
    </row>
    <row r="429" spans="1:11" ht="17.25" x14ac:dyDescent="0.3">
      <c r="A429" s="34"/>
      <c r="B429" s="38" t="s">
        <v>70</v>
      </c>
      <c r="C429" s="52"/>
      <c r="D429" s="52">
        <v>2157.4</v>
      </c>
      <c r="E429" s="45">
        <v>733.09799999999984</v>
      </c>
      <c r="F429" s="52">
        <f t="shared" si="9"/>
        <v>2890.498</v>
      </c>
      <c r="G429" s="38" t="s">
        <v>94</v>
      </c>
      <c r="H429" s="77"/>
      <c r="I429" s="77"/>
      <c r="J429" s="77">
        <v>10</v>
      </c>
      <c r="K429" s="45">
        <f t="shared" si="10"/>
        <v>10</v>
      </c>
    </row>
    <row r="430" spans="1:11" ht="17.25" x14ac:dyDescent="0.3">
      <c r="A430" s="34"/>
      <c r="B430" s="38" t="s">
        <v>99</v>
      </c>
      <c r="C430" s="52"/>
      <c r="D430" s="52">
        <v>76.11</v>
      </c>
      <c r="E430" s="45">
        <v>191.25299999999999</v>
      </c>
      <c r="F430" s="52">
        <f t="shared" si="9"/>
        <v>267.363</v>
      </c>
      <c r="G430" s="78" t="s">
        <v>168</v>
      </c>
      <c r="H430" s="77"/>
      <c r="I430" s="77"/>
      <c r="J430" s="77">
        <v>84.996000000000009</v>
      </c>
      <c r="K430" s="45">
        <f t="shared" si="10"/>
        <v>84.996000000000009</v>
      </c>
    </row>
    <row r="431" spans="1:11" ht="17.25" x14ac:dyDescent="0.3">
      <c r="A431" s="34"/>
      <c r="B431" s="38" t="s">
        <v>100</v>
      </c>
      <c r="C431" s="52"/>
      <c r="D431" s="52">
        <v>35.299999999999997</v>
      </c>
      <c r="E431" s="45">
        <v>105.902</v>
      </c>
      <c r="F431" s="52">
        <f t="shared" si="9"/>
        <v>141.202</v>
      </c>
      <c r="G431" s="38" t="s">
        <v>55</v>
      </c>
      <c r="H431" s="77"/>
      <c r="I431" s="77"/>
      <c r="J431" s="77"/>
      <c r="K431" s="45"/>
    </row>
    <row r="432" spans="1:11" ht="17.25" x14ac:dyDescent="0.3">
      <c r="A432" s="34"/>
      <c r="B432" s="38" t="s">
        <v>102</v>
      </c>
      <c r="C432" s="79"/>
      <c r="D432" s="79"/>
      <c r="E432" s="45">
        <v>0</v>
      </c>
      <c r="F432" s="52">
        <f t="shared" si="9"/>
        <v>0</v>
      </c>
      <c r="G432" s="83" t="s">
        <v>169</v>
      </c>
      <c r="H432" s="77"/>
      <c r="I432" s="77"/>
      <c r="J432" s="77"/>
      <c r="K432" s="45"/>
    </row>
    <row r="433" spans="1:11" ht="17.25" x14ac:dyDescent="0.3">
      <c r="A433" s="34"/>
      <c r="B433" s="38" t="s">
        <v>103</v>
      </c>
      <c r="C433" s="79"/>
      <c r="D433" s="79"/>
      <c r="E433" s="45">
        <v>0</v>
      </c>
      <c r="F433" s="52">
        <f t="shared" si="9"/>
        <v>0</v>
      </c>
      <c r="G433" s="78" t="s">
        <v>170</v>
      </c>
      <c r="H433" s="77"/>
      <c r="I433" s="39">
        <v>122.21</v>
      </c>
      <c r="J433" s="77">
        <v>0</v>
      </c>
      <c r="K433" s="45">
        <f t="shared" si="10"/>
        <v>122.21</v>
      </c>
    </row>
    <row r="434" spans="1:11" ht="17.25" x14ac:dyDescent="0.3">
      <c r="A434" s="34"/>
      <c r="B434" s="38" t="s">
        <v>104</v>
      </c>
      <c r="C434" s="79"/>
      <c r="D434" s="79"/>
      <c r="E434" s="45">
        <v>0</v>
      </c>
      <c r="F434" s="52">
        <f t="shared" si="9"/>
        <v>0</v>
      </c>
      <c r="G434" s="38"/>
      <c r="H434" s="77"/>
      <c r="I434" s="77"/>
      <c r="J434" s="77"/>
      <c r="K434" s="45" t="s">
        <v>55</v>
      </c>
    </row>
    <row r="435" spans="1:11" ht="17.25" x14ac:dyDescent="0.3">
      <c r="A435" s="34"/>
      <c r="B435" s="38" t="s">
        <v>105</v>
      </c>
      <c r="C435" s="79"/>
      <c r="D435" s="79"/>
      <c r="E435" s="45">
        <v>0</v>
      </c>
      <c r="F435" s="52">
        <f t="shared" si="9"/>
        <v>0</v>
      </c>
      <c r="G435" s="38"/>
      <c r="H435" s="77"/>
      <c r="I435" s="77"/>
      <c r="J435" s="77"/>
      <c r="K435" s="45" t="s">
        <v>55</v>
      </c>
    </row>
    <row r="436" spans="1:11" ht="17.25" x14ac:dyDescent="0.3">
      <c r="A436" s="34"/>
      <c r="B436" s="38" t="s">
        <v>106</v>
      </c>
      <c r="C436" s="52"/>
      <c r="D436" s="52"/>
      <c r="E436" s="45">
        <v>110.56699999999999</v>
      </c>
      <c r="F436" s="52">
        <f t="shared" si="9"/>
        <v>110.56699999999999</v>
      </c>
      <c r="G436" s="38"/>
      <c r="H436" s="77"/>
      <c r="I436" s="77"/>
      <c r="J436" s="77"/>
      <c r="K436" s="45" t="s">
        <v>55</v>
      </c>
    </row>
    <row r="437" spans="1:11" ht="17.25" x14ac:dyDescent="0.3">
      <c r="A437" s="34"/>
      <c r="B437" s="38" t="s">
        <v>107</v>
      </c>
      <c r="C437" s="52"/>
      <c r="D437" s="52"/>
      <c r="E437" s="45">
        <v>67.584999999999994</v>
      </c>
      <c r="F437" s="52">
        <f t="shared" si="9"/>
        <v>67.584999999999994</v>
      </c>
      <c r="G437" s="38"/>
      <c r="H437" s="77"/>
      <c r="I437" s="77"/>
      <c r="J437" s="77"/>
      <c r="K437" s="45"/>
    </row>
    <row r="438" spans="1:11" ht="17.25" x14ac:dyDescent="0.3">
      <c r="A438" s="34"/>
      <c r="B438" s="38" t="s">
        <v>108</v>
      </c>
      <c r="C438" s="52"/>
      <c r="D438" s="52"/>
      <c r="E438" s="45">
        <v>0</v>
      </c>
      <c r="F438" s="52">
        <f t="shared" si="9"/>
        <v>0</v>
      </c>
      <c r="G438" s="38"/>
      <c r="H438" s="77"/>
      <c r="I438" s="77"/>
      <c r="J438" s="77"/>
      <c r="K438" s="45"/>
    </row>
    <row r="439" spans="1:11" ht="17.25" x14ac:dyDescent="0.3">
      <c r="A439" s="34"/>
      <c r="B439" s="38" t="s">
        <v>109</v>
      </c>
      <c r="C439" s="52"/>
      <c r="D439" s="52"/>
      <c r="E439" s="45">
        <v>0</v>
      </c>
      <c r="F439" s="52">
        <f t="shared" si="9"/>
        <v>0</v>
      </c>
      <c r="G439" s="38"/>
      <c r="H439" s="77"/>
      <c r="I439" s="77"/>
      <c r="J439" s="77"/>
      <c r="K439" s="45" t="s">
        <v>55</v>
      </c>
    </row>
    <row r="440" spans="1:11" ht="17.25" x14ac:dyDescent="0.3">
      <c r="A440" s="34"/>
      <c r="B440" s="78" t="s">
        <v>171</v>
      </c>
      <c r="C440" s="79"/>
      <c r="D440" s="79"/>
      <c r="E440" s="45">
        <v>124</v>
      </c>
      <c r="F440" s="52">
        <f t="shared" si="9"/>
        <v>124</v>
      </c>
      <c r="G440" s="38"/>
      <c r="H440" s="77"/>
      <c r="I440" s="77"/>
      <c r="J440" s="77"/>
      <c r="K440" s="45"/>
    </row>
    <row r="441" spans="1:11" ht="17.25" x14ac:dyDescent="0.3">
      <c r="A441" s="34"/>
      <c r="B441" s="82" t="s">
        <v>172</v>
      </c>
      <c r="C441" s="79"/>
      <c r="D441" s="79"/>
      <c r="E441" s="45">
        <v>2.4</v>
      </c>
      <c r="F441" s="52">
        <f t="shared" si="9"/>
        <v>2.4</v>
      </c>
      <c r="G441" s="38"/>
      <c r="H441" s="77"/>
      <c r="I441" s="77"/>
      <c r="J441" s="77"/>
      <c r="K441" s="45"/>
    </row>
    <row r="442" spans="1:11" ht="17.25" x14ac:dyDescent="0.3">
      <c r="A442" s="34"/>
      <c r="B442" s="38"/>
      <c r="C442" s="79"/>
      <c r="D442" s="79"/>
      <c r="E442" s="45"/>
      <c r="F442" s="52"/>
      <c r="G442" s="38"/>
      <c r="H442" s="77"/>
      <c r="I442" s="77"/>
      <c r="J442" s="77"/>
      <c r="K442" s="45" t="s">
        <v>55</v>
      </c>
    </row>
    <row r="443" spans="1:11" ht="17.25" x14ac:dyDescent="0.3">
      <c r="A443" s="34"/>
      <c r="B443" s="80" t="s">
        <v>110</v>
      </c>
      <c r="C443" s="79"/>
      <c r="D443" s="79"/>
      <c r="E443" s="45"/>
      <c r="F443" s="52"/>
      <c r="G443" s="38"/>
      <c r="H443" s="77"/>
      <c r="I443" s="77"/>
      <c r="J443" s="77"/>
      <c r="K443" s="45" t="s">
        <v>55</v>
      </c>
    </row>
    <row r="444" spans="1:11" ht="17.25" x14ac:dyDescent="0.3">
      <c r="A444" s="34"/>
      <c r="B444" s="38" t="s">
        <v>111</v>
      </c>
      <c r="C444" s="79"/>
      <c r="D444" s="79"/>
      <c r="E444" s="45">
        <v>0</v>
      </c>
      <c r="F444" s="52">
        <f t="shared" si="9"/>
        <v>0</v>
      </c>
      <c r="G444" s="38"/>
      <c r="H444" s="77"/>
      <c r="I444" s="77"/>
      <c r="J444" s="77"/>
      <c r="K444" s="45" t="s">
        <v>55</v>
      </c>
    </row>
    <row r="445" spans="1:11" ht="17.25" x14ac:dyDescent="0.3">
      <c r="A445" s="34"/>
      <c r="B445" s="38" t="s">
        <v>112</v>
      </c>
      <c r="C445" s="79"/>
      <c r="D445" s="79"/>
      <c r="E445" s="45">
        <v>76.5</v>
      </c>
      <c r="F445" s="52">
        <f t="shared" si="9"/>
        <v>76.5</v>
      </c>
      <c r="G445" s="38"/>
      <c r="H445" s="77"/>
      <c r="I445" s="77"/>
      <c r="J445" s="77"/>
      <c r="K445" s="45"/>
    </row>
    <row r="446" spans="1:11" ht="17.25" x14ac:dyDescent="0.3">
      <c r="A446" s="34"/>
      <c r="B446" s="38" t="s">
        <v>113</v>
      </c>
      <c r="C446" s="79"/>
      <c r="D446" s="52"/>
      <c r="E446" s="45">
        <v>0</v>
      </c>
      <c r="F446" s="52">
        <f t="shared" si="9"/>
        <v>0</v>
      </c>
      <c r="G446" s="38"/>
      <c r="H446" s="77"/>
      <c r="I446" s="77"/>
      <c r="J446" s="77"/>
      <c r="K446" s="45"/>
    </row>
    <row r="447" spans="1:11" ht="17.25" x14ac:dyDescent="0.3">
      <c r="A447" s="34"/>
      <c r="B447" s="78" t="s">
        <v>173</v>
      </c>
      <c r="C447" s="79"/>
      <c r="D447" s="79"/>
      <c r="E447" s="45">
        <v>72.254999999999995</v>
      </c>
      <c r="F447" s="52">
        <f t="shared" si="9"/>
        <v>72.254999999999995</v>
      </c>
      <c r="G447" s="38"/>
      <c r="H447" s="77"/>
      <c r="I447" s="77"/>
      <c r="J447" s="77"/>
      <c r="K447" s="45"/>
    </row>
    <row r="448" spans="1:11" ht="17.25" x14ac:dyDescent="0.3">
      <c r="A448" s="34"/>
      <c r="B448" s="78" t="s">
        <v>174</v>
      </c>
      <c r="C448" s="79"/>
      <c r="D448" s="79"/>
      <c r="E448" s="45">
        <v>1.8010000000000002</v>
      </c>
      <c r="F448" s="52">
        <f t="shared" si="9"/>
        <v>1.8010000000000002</v>
      </c>
      <c r="G448" s="38"/>
      <c r="H448" s="77"/>
      <c r="I448" s="77"/>
      <c r="J448" s="77"/>
      <c r="K448" s="45"/>
    </row>
    <row r="449" spans="1:11" ht="17.25" x14ac:dyDescent="0.3">
      <c r="A449" s="34"/>
      <c r="B449" s="38"/>
      <c r="C449" s="79"/>
      <c r="D449" s="79"/>
      <c r="E449" s="45"/>
      <c r="F449" s="52"/>
      <c r="G449" s="38"/>
      <c r="H449" s="77"/>
      <c r="I449" s="77"/>
      <c r="J449" s="77"/>
      <c r="K449" s="45"/>
    </row>
    <row r="450" spans="1:11" ht="17.25" x14ac:dyDescent="0.3">
      <c r="A450" s="34"/>
      <c r="B450" s="80" t="s">
        <v>114</v>
      </c>
      <c r="C450" s="79"/>
      <c r="D450" s="79"/>
      <c r="E450" s="45"/>
      <c r="F450" s="52"/>
      <c r="G450" s="38"/>
      <c r="H450" s="77"/>
      <c r="I450" s="77"/>
      <c r="J450" s="77"/>
      <c r="K450" s="45"/>
    </row>
    <row r="451" spans="1:11" ht="17.25" x14ac:dyDescent="0.3">
      <c r="A451" s="34"/>
      <c r="B451" s="38" t="s">
        <v>115</v>
      </c>
      <c r="C451" s="52"/>
      <c r="D451" s="52">
        <v>67573.350000000006</v>
      </c>
      <c r="E451" s="45">
        <v>42055.025999999998</v>
      </c>
      <c r="F451" s="52">
        <f t="shared" si="9"/>
        <v>109628.376</v>
      </c>
      <c r="G451" s="38"/>
      <c r="H451" s="77"/>
      <c r="I451" s="77"/>
      <c r="J451" s="77"/>
      <c r="K451" s="45"/>
    </row>
    <row r="452" spans="1:11" ht="17.25" x14ac:dyDescent="0.3">
      <c r="A452" s="34"/>
      <c r="B452" s="38" t="s">
        <v>116</v>
      </c>
      <c r="C452" s="52"/>
      <c r="D452" s="52">
        <v>19824.73</v>
      </c>
      <c r="E452" s="45">
        <v>11155.97</v>
      </c>
      <c r="F452" s="52">
        <f t="shared" si="9"/>
        <v>30980.699999999997</v>
      </c>
      <c r="G452" s="38"/>
      <c r="H452" s="77"/>
      <c r="I452" s="77"/>
      <c r="J452" s="77"/>
      <c r="K452" s="45" t="s">
        <v>55</v>
      </c>
    </row>
    <row r="453" spans="1:11" ht="17.25" x14ac:dyDescent="0.3">
      <c r="A453" s="34"/>
      <c r="B453" s="38" t="s">
        <v>117</v>
      </c>
      <c r="C453" s="52"/>
      <c r="D453" s="52">
        <v>963.08</v>
      </c>
      <c r="E453" s="45">
        <v>316.767</v>
      </c>
      <c r="F453" s="52">
        <f t="shared" si="9"/>
        <v>1279.847</v>
      </c>
      <c r="G453" s="38"/>
      <c r="H453" s="77"/>
      <c r="I453" s="77"/>
      <c r="J453" s="77"/>
      <c r="K453" s="45" t="s">
        <v>55</v>
      </c>
    </row>
    <row r="454" spans="1:11" ht="17.25" x14ac:dyDescent="0.3">
      <c r="A454" s="34"/>
      <c r="B454" s="38" t="s">
        <v>118</v>
      </c>
      <c r="C454" s="52"/>
      <c r="D454" s="52">
        <v>6005.36</v>
      </c>
      <c r="E454" s="45">
        <v>1336.2760000000001</v>
      </c>
      <c r="F454" s="52">
        <f t="shared" si="9"/>
        <v>7341.6359999999995</v>
      </c>
      <c r="G454" s="38"/>
      <c r="H454" s="77"/>
      <c r="I454" s="77"/>
      <c r="J454" s="77"/>
      <c r="K454" s="45"/>
    </row>
    <row r="455" spans="1:11" ht="17.25" x14ac:dyDescent="0.3">
      <c r="A455" s="34"/>
      <c r="B455" s="38" t="s">
        <v>119</v>
      </c>
      <c r="C455" s="52"/>
      <c r="D455" s="52"/>
      <c r="E455" s="45">
        <v>36.869999999999997</v>
      </c>
      <c r="F455" s="52">
        <f t="shared" si="9"/>
        <v>36.869999999999997</v>
      </c>
      <c r="G455" s="38"/>
      <c r="H455" s="77"/>
      <c r="I455" s="77"/>
      <c r="J455" s="77"/>
      <c r="K455" s="45" t="s">
        <v>55</v>
      </c>
    </row>
    <row r="456" spans="1:11" ht="17.25" x14ac:dyDescent="0.3">
      <c r="A456" s="34"/>
      <c r="B456" s="78" t="s">
        <v>175</v>
      </c>
      <c r="C456" s="52"/>
      <c r="D456" s="52"/>
      <c r="E456" s="45">
        <v>30.4</v>
      </c>
      <c r="F456" s="52">
        <f t="shared" si="9"/>
        <v>30.4</v>
      </c>
      <c r="G456" s="38"/>
      <c r="H456" s="77"/>
      <c r="I456" s="77"/>
      <c r="J456" s="77"/>
      <c r="K456" s="45"/>
    </row>
    <row r="457" spans="1:11" ht="17.25" x14ac:dyDescent="0.3">
      <c r="A457" s="34"/>
      <c r="B457" s="38" t="s">
        <v>101</v>
      </c>
      <c r="C457" s="79"/>
      <c r="D457" s="97">
        <v>42732.06</v>
      </c>
      <c r="E457" s="45">
        <v>0</v>
      </c>
      <c r="F457" s="52">
        <f t="shared" si="9"/>
        <v>42732.06</v>
      </c>
      <c r="G457" s="38"/>
      <c r="H457" s="77"/>
      <c r="I457" s="77"/>
      <c r="J457" s="77"/>
      <c r="K457" s="45"/>
    </row>
    <row r="458" spans="1:11" ht="17.25" x14ac:dyDescent="0.3">
      <c r="A458" s="34"/>
      <c r="B458" s="38"/>
      <c r="C458" s="79"/>
      <c r="D458" s="79"/>
      <c r="E458" s="45">
        <v>0</v>
      </c>
      <c r="F458" s="52"/>
      <c r="G458" s="38"/>
      <c r="H458" s="77"/>
      <c r="I458" s="77"/>
      <c r="J458" s="77"/>
      <c r="K458" s="45"/>
    </row>
    <row r="459" spans="1:11" ht="17.25" x14ac:dyDescent="0.3">
      <c r="A459" s="34"/>
      <c r="B459" s="80" t="s">
        <v>120</v>
      </c>
      <c r="C459" s="79"/>
      <c r="D459" s="79"/>
      <c r="E459" s="45">
        <v>0</v>
      </c>
      <c r="F459" s="52"/>
      <c r="G459" s="38"/>
      <c r="H459" s="77"/>
      <c r="I459" s="77"/>
      <c r="J459" s="77"/>
      <c r="K459" s="45" t="s">
        <v>55</v>
      </c>
    </row>
    <row r="460" spans="1:11" ht="17.25" x14ac:dyDescent="0.3">
      <c r="A460" s="34"/>
      <c r="B460" s="38" t="s">
        <v>155</v>
      </c>
      <c r="C460" s="79"/>
      <c r="D460" s="79"/>
      <c r="E460" s="45">
        <v>1176.866</v>
      </c>
      <c r="F460" s="52">
        <f t="shared" si="9"/>
        <v>1176.866</v>
      </c>
      <c r="G460" s="38"/>
      <c r="H460" s="77"/>
      <c r="I460" s="77"/>
      <c r="J460" s="77"/>
      <c r="K460" s="45"/>
    </row>
    <row r="461" spans="1:11" ht="17.25" x14ac:dyDescent="0.3">
      <c r="A461" s="34"/>
      <c r="B461" s="38" t="s">
        <v>176</v>
      </c>
      <c r="C461" s="79"/>
      <c r="D461" s="79"/>
      <c r="E461" s="45">
        <v>4867.2520000000004</v>
      </c>
      <c r="F461" s="52">
        <f t="shared" si="9"/>
        <v>4867.2520000000004</v>
      </c>
      <c r="G461" s="38"/>
      <c r="H461" s="77"/>
      <c r="I461" s="77"/>
      <c r="J461" s="77"/>
      <c r="K461" s="45"/>
    </row>
    <row r="462" spans="1:11" ht="17.25" x14ac:dyDescent="0.3">
      <c r="A462" s="34"/>
      <c r="B462" s="78" t="s">
        <v>177</v>
      </c>
      <c r="C462" s="52"/>
      <c r="D462" s="79"/>
      <c r="E462" s="45">
        <v>0</v>
      </c>
      <c r="F462" s="52">
        <f t="shared" si="9"/>
        <v>0</v>
      </c>
      <c r="G462" s="38"/>
      <c r="H462" s="77"/>
      <c r="I462" s="77"/>
      <c r="J462" s="77"/>
      <c r="K462" s="45"/>
    </row>
    <row r="463" spans="1:11" ht="17.25" x14ac:dyDescent="0.3">
      <c r="A463" s="34"/>
      <c r="B463" s="78" t="s">
        <v>178</v>
      </c>
      <c r="C463" s="79"/>
      <c r="D463" s="79"/>
      <c r="E463" s="45">
        <v>0</v>
      </c>
      <c r="F463" s="52">
        <f t="shared" si="9"/>
        <v>0</v>
      </c>
      <c r="G463" s="38"/>
      <c r="H463" s="77"/>
      <c r="I463" s="77"/>
      <c r="J463" s="77"/>
      <c r="K463" s="45"/>
    </row>
    <row r="464" spans="1:11" ht="17.25" x14ac:dyDescent="0.3">
      <c r="A464" s="34"/>
      <c r="B464" s="38"/>
      <c r="C464" s="79"/>
      <c r="D464" s="79"/>
      <c r="E464" s="45">
        <v>0</v>
      </c>
      <c r="F464" s="52"/>
      <c r="G464" s="38"/>
      <c r="H464" s="77"/>
      <c r="I464" s="77"/>
      <c r="J464" s="77"/>
      <c r="K464" s="45"/>
    </row>
    <row r="465" spans="1:11" ht="17.25" x14ac:dyDescent="0.3">
      <c r="A465" s="34"/>
      <c r="B465" s="80" t="s">
        <v>121</v>
      </c>
      <c r="C465" s="79"/>
      <c r="D465" s="79"/>
      <c r="E465" s="45"/>
      <c r="F465" s="52"/>
      <c r="G465" s="38"/>
      <c r="H465" s="77"/>
      <c r="I465" s="77"/>
      <c r="J465" s="77"/>
      <c r="K465" s="45"/>
    </row>
    <row r="466" spans="1:11" ht="17.25" x14ac:dyDescent="0.3">
      <c r="A466" s="34"/>
      <c r="B466" s="80" t="s">
        <v>122</v>
      </c>
      <c r="C466" s="79"/>
      <c r="D466" s="79"/>
      <c r="E466" s="45"/>
      <c r="F466" s="52"/>
      <c r="G466" s="38"/>
      <c r="H466" s="77"/>
      <c r="I466" s="77"/>
      <c r="J466" s="77"/>
      <c r="K466" s="45"/>
    </row>
    <row r="467" spans="1:11" ht="17.25" x14ac:dyDescent="0.3">
      <c r="A467" s="34"/>
      <c r="B467" s="38" t="s">
        <v>123</v>
      </c>
      <c r="C467" s="52"/>
      <c r="D467" s="52"/>
      <c r="E467" s="45">
        <v>0</v>
      </c>
      <c r="F467" s="52">
        <f t="shared" ref="F467:F489" si="11">SUM(C467:E467)</f>
        <v>0</v>
      </c>
      <c r="G467" s="38"/>
      <c r="H467" s="77"/>
      <c r="I467" s="77"/>
      <c r="J467" s="77"/>
      <c r="K467" s="45"/>
    </row>
    <row r="468" spans="1:11" ht="17.25" x14ac:dyDescent="0.3">
      <c r="A468" s="34"/>
      <c r="B468" s="38" t="s">
        <v>124</v>
      </c>
      <c r="C468" s="52"/>
      <c r="D468" s="52"/>
      <c r="E468" s="45">
        <v>64.190999999999988</v>
      </c>
      <c r="F468" s="52">
        <f t="shared" si="11"/>
        <v>64.190999999999988</v>
      </c>
      <c r="G468" s="38"/>
      <c r="H468" s="77"/>
      <c r="I468" s="77"/>
      <c r="J468" s="77"/>
      <c r="K468" s="45"/>
    </row>
    <row r="469" spans="1:11" ht="17.25" x14ac:dyDescent="0.3">
      <c r="A469" s="34"/>
      <c r="B469" s="38" t="s">
        <v>125</v>
      </c>
      <c r="C469" s="52"/>
      <c r="D469" s="52">
        <v>2810.44</v>
      </c>
      <c r="E469" s="45">
        <v>1214.8030000000001</v>
      </c>
      <c r="F469" s="52">
        <f t="shared" si="11"/>
        <v>4025.2430000000004</v>
      </c>
      <c r="G469" s="38"/>
      <c r="H469" s="77"/>
      <c r="I469" s="77"/>
      <c r="J469" s="77"/>
      <c r="K469" s="45"/>
    </row>
    <row r="470" spans="1:11" ht="17.25" x14ac:dyDescent="0.3">
      <c r="A470" s="34"/>
      <c r="B470" s="38" t="s">
        <v>126</v>
      </c>
      <c r="C470" s="52"/>
      <c r="D470" s="52"/>
      <c r="E470" s="45">
        <v>0</v>
      </c>
      <c r="F470" s="52">
        <f t="shared" si="11"/>
        <v>0</v>
      </c>
      <c r="G470" s="38"/>
      <c r="H470" s="77"/>
      <c r="I470" s="77"/>
      <c r="J470" s="77"/>
      <c r="K470" s="45"/>
    </row>
    <row r="471" spans="1:11" ht="17.25" x14ac:dyDescent="0.3">
      <c r="A471" s="34"/>
      <c r="B471" s="38" t="s">
        <v>127</v>
      </c>
      <c r="C471" s="52"/>
      <c r="D471" s="52"/>
      <c r="E471" s="45">
        <v>0</v>
      </c>
      <c r="F471" s="52">
        <f t="shared" si="11"/>
        <v>0</v>
      </c>
      <c r="G471" s="38"/>
      <c r="H471" s="77"/>
      <c r="I471" s="77"/>
      <c r="J471" s="77"/>
      <c r="K471" s="45"/>
    </row>
    <row r="472" spans="1:11" ht="17.25" x14ac:dyDescent="0.3">
      <c r="A472" s="34"/>
      <c r="B472" s="38" t="s">
        <v>128</v>
      </c>
      <c r="C472" s="67">
        <v>742.76</v>
      </c>
      <c r="D472" s="52"/>
      <c r="E472" s="45">
        <v>0</v>
      </c>
      <c r="F472" s="52">
        <f t="shared" si="11"/>
        <v>742.76</v>
      </c>
      <c r="G472" s="38"/>
      <c r="H472" s="77"/>
      <c r="I472" s="77"/>
      <c r="J472" s="77"/>
      <c r="K472" s="45"/>
    </row>
    <row r="473" spans="1:11" ht="17.25" x14ac:dyDescent="0.3">
      <c r="A473" s="34"/>
      <c r="B473" s="38" t="s">
        <v>129</v>
      </c>
      <c r="C473" s="52"/>
      <c r="D473" s="79"/>
      <c r="E473" s="45">
        <v>3.4000000000000002E-2</v>
      </c>
      <c r="F473" s="52">
        <f t="shared" si="11"/>
        <v>3.4000000000000002E-2</v>
      </c>
      <c r="G473" s="38"/>
      <c r="H473" s="77"/>
      <c r="I473" s="77"/>
      <c r="J473" s="77"/>
      <c r="K473" s="45" t="s">
        <v>55</v>
      </c>
    </row>
    <row r="474" spans="1:11" ht="17.25" x14ac:dyDescent="0.3">
      <c r="A474" s="34"/>
      <c r="B474" s="38" t="s">
        <v>130</v>
      </c>
      <c r="C474" s="79"/>
      <c r="D474" s="79"/>
      <c r="E474" s="45">
        <v>0</v>
      </c>
      <c r="F474" s="52">
        <f t="shared" si="11"/>
        <v>0</v>
      </c>
      <c r="G474" s="38"/>
      <c r="H474" s="77"/>
      <c r="I474" s="77"/>
      <c r="J474" s="77"/>
      <c r="K474" s="45"/>
    </row>
    <row r="475" spans="1:11" ht="17.25" x14ac:dyDescent="0.3">
      <c r="A475" s="34"/>
      <c r="B475" s="38" t="s">
        <v>131</v>
      </c>
      <c r="C475" s="79"/>
      <c r="D475" s="79"/>
      <c r="E475" s="45">
        <v>1371.1780000000001</v>
      </c>
      <c r="F475" s="52">
        <f t="shared" si="11"/>
        <v>1371.1780000000001</v>
      </c>
      <c r="G475" s="38"/>
      <c r="H475" s="77"/>
      <c r="I475" s="77"/>
      <c r="J475" s="77"/>
      <c r="K475" s="45" t="s">
        <v>55</v>
      </c>
    </row>
    <row r="476" spans="1:11" ht="17.25" x14ac:dyDescent="0.3">
      <c r="A476" s="34"/>
      <c r="B476" s="38" t="s">
        <v>132</v>
      </c>
      <c r="C476" s="79"/>
      <c r="D476" s="79"/>
      <c r="E476" s="45">
        <v>0</v>
      </c>
      <c r="F476" s="52">
        <f t="shared" si="11"/>
        <v>0</v>
      </c>
      <c r="G476" s="38"/>
      <c r="H476" s="77"/>
      <c r="I476" s="77"/>
      <c r="J476" s="77"/>
      <c r="K476" s="45"/>
    </row>
    <row r="477" spans="1:11" ht="17.25" x14ac:dyDescent="0.3">
      <c r="A477" s="34"/>
      <c r="B477" s="38" t="s">
        <v>133</v>
      </c>
      <c r="C477" s="79"/>
      <c r="D477" s="79"/>
      <c r="E477" s="45">
        <v>108.8</v>
      </c>
      <c r="F477" s="52">
        <f t="shared" si="11"/>
        <v>108.8</v>
      </c>
      <c r="G477" s="38"/>
      <c r="H477" s="77"/>
      <c r="I477" s="77"/>
      <c r="J477" s="77"/>
      <c r="K477" s="45"/>
    </row>
    <row r="478" spans="1:11" ht="17.25" x14ac:dyDescent="0.3">
      <c r="A478" s="34"/>
      <c r="B478" s="38" t="s">
        <v>134</v>
      </c>
      <c r="C478" s="79"/>
      <c r="D478" s="79"/>
      <c r="E478" s="45">
        <v>0</v>
      </c>
      <c r="F478" s="52">
        <f t="shared" si="11"/>
        <v>0</v>
      </c>
      <c r="G478" s="38"/>
      <c r="H478" s="77"/>
      <c r="I478" s="77"/>
      <c r="J478" s="77"/>
      <c r="K478" s="45"/>
    </row>
    <row r="479" spans="1:11" ht="17.25" x14ac:dyDescent="0.3">
      <c r="A479" s="34"/>
      <c r="B479" s="78" t="s">
        <v>179</v>
      </c>
      <c r="C479" s="79"/>
      <c r="D479" s="79"/>
      <c r="E479" s="45">
        <v>0</v>
      </c>
      <c r="F479" s="52">
        <f t="shared" si="11"/>
        <v>0</v>
      </c>
      <c r="G479" s="38"/>
      <c r="H479" s="77"/>
      <c r="I479" s="77"/>
      <c r="J479" s="77"/>
      <c r="K479" s="45"/>
    </row>
    <row r="480" spans="1:11" ht="17.25" x14ac:dyDescent="0.3">
      <c r="A480" s="34"/>
      <c r="B480" s="78" t="s">
        <v>180</v>
      </c>
      <c r="C480" s="79"/>
      <c r="D480" s="79"/>
      <c r="E480" s="45">
        <v>30.986999999999998</v>
      </c>
      <c r="F480" s="52">
        <f t="shared" si="11"/>
        <v>30.986999999999998</v>
      </c>
      <c r="G480" s="38"/>
      <c r="H480" s="77"/>
      <c r="I480" s="77"/>
      <c r="J480" s="77"/>
      <c r="K480" s="45"/>
    </row>
    <row r="481" spans="1:1025" ht="17.25" x14ac:dyDescent="0.3">
      <c r="A481" s="34"/>
      <c r="B481" s="78" t="s">
        <v>181</v>
      </c>
      <c r="C481" s="79"/>
      <c r="D481" s="79"/>
      <c r="E481" s="45">
        <v>0</v>
      </c>
      <c r="F481" s="52">
        <f t="shared" si="11"/>
        <v>0</v>
      </c>
      <c r="G481" s="38"/>
      <c r="H481" s="77"/>
      <c r="I481" s="77"/>
      <c r="J481" s="77"/>
      <c r="K481" s="45"/>
    </row>
    <row r="482" spans="1:1025" ht="17.25" x14ac:dyDescent="0.3">
      <c r="A482" s="34"/>
      <c r="B482" s="78" t="s">
        <v>182</v>
      </c>
      <c r="C482" s="79"/>
      <c r="D482" s="79"/>
      <c r="E482" s="45">
        <v>317.05</v>
      </c>
      <c r="F482" s="52">
        <f t="shared" si="11"/>
        <v>317.05</v>
      </c>
      <c r="G482" s="38"/>
      <c r="H482" s="77"/>
      <c r="I482" s="77"/>
      <c r="J482" s="77"/>
      <c r="K482" s="45"/>
    </row>
    <row r="483" spans="1:1025" ht="17.25" x14ac:dyDescent="0.3">
      <c r="A483" s="34"/>
      <c r="B483" s="78" t="s">
        <v>183</v>
      </c>
      <c r="C483" s="79"/>
      <c r="D483" s="79"/>
      <c r="E483" s="45">
        <v>1257.0999999999999</v>
      </c>
      <c r="F483" s="52">
        <f t="shared" si="11"/>
        <v>1257.0999999999999</v>
      </c>
      <c r="G483" s="38"/>
      <c r="H483" s="77"/>
      <c r="I483" s="77"/>
      <c r="J483" s="77"/>
      <c r="K483" s="45"/>
    </row>
    <row r="484" spans="1:1025" ht="17.25" x14ac:dyDescent="0.3">
      <c r="A484" s="34"/>
      <c r="B484" s="78" t="s">
        <v>184</v>
      </c>
      <c r="C484" s="79"/>
      <c r="D484" s="79"/>
      <c r="E484" s="45">
        <v>460</v>
      </c>
      <c r="F484" s="52">
        <f t="shared" si="11"/>
        <v>460</v>
      </c>
      <c r="G484" s="38"/>
      <c r="H484" s="77"/>
      <c r="I484" s="77"/>
      <c r="J484" s="77"/>
      <c r="K484" s="45"/>
    </row>
    <row r="485" spans="1:1025" ht="17.25" x14ac:dyDescent="0.3">
      <c r="A485" s="34"/>
      <c r="B485" s="78" t="s">
        <v>185</v>
      </c>
      <c r="C485" s="79"/>
      <c r="D485" s="79"/>
      <c r="E485" s="45">
        <v>0</v>
      </c>
      <c r="F485" s="52">
        <f t="shared" si="11"/>
        <v>0</v>
      </c>
      <c r="G485" s="38"/>
      <c r="H485" s="77"/>
      <c r="I485" s="77"/>
      <c r="J485" s="77"/>
      <c r="K485" s="45"/>
    </row>
    <row r="486" spans="1:1025" ht="17.25" x14ac:dyDescent="0.3">
      <c r="A486" s="34"/>
      <c r="B486" s="78" t="s">
        <v>186</v>
      </c>
      <c r="C486" s="79"/>
      <c r="D486" s="79"/>
      <c r="E486" s="45">
        <v>0</v>
      </c>
      <c r="F486" s="52">
        <f t="shared" si="11"/>
        <v>0</v>
      </c>
      <c r="G486" s="38"/>
      <c r="H486" s="77"/>
      <c r="I486" s="77"/>
      <c r="J486" s="77"/>
      <c r="K486" s="45"/>
    </row>
    <row r="487" spans="1:1025" ht="17.25" x14ac:dyDescent="0.3">
      <c r="A487" s="34"/>
      <c r="B487" s="38"/>
      <c r="C487" s="79"/>
      <c r="D487" s="79"/>
      <c r="E487" s="45"/>
      <c r="F487" s="52"/>
      <c r="G487" s="38"/>
      <c r="H487" s="77"/>
      <c r="I487" s="77"/>
      <c r="J487" s="77"/>
      <c r="K487" s="45"/>
    </row>
    <row r="488" spans="1:1025" ht="17.25" x14ac:dyDescent="0.3">
      <c r="A488" s="34"/>
      <c r="B488" s="80" t="s">
        <v>135</v>
      </c>
      <c r="C488" s="79"/>
      <c r="D488" s="79"/>
      <c r="E488" s="45"/>
      <c r="F488" s="52"/>
      <c r="G488" s="38"/>
      <c r="H488" s="77"/>
      <c r="I488" s="77"/>
      <c r="J488" s="77"/>
      <c r="K488" s="45"/>
    </row>
    <row r="489" spans="1:1025" ht="17.25" x14ac:dyDescent="0.3">
      <c r="A489" s="34"/>
      <c r="B489" s="38" t="s">
        <v>136</v>
      </c>
      <c r="C489" s="79"/>
      <c r="D489" s="53"/>
      <c r="E489" s="45">
        <v>626.52499999999998</v>
      </c>
      <c r="F489" s="52">
        <f t="shared" si="11"/>
        <v>626.52499999999998</v>
      </c>
      <c r="G489" s="38"/>
      <c r="H489" s="77"/>
      <c r="I489" s="77"/>
      <c r="J489" s="77"/>
      <c r="K489" s="45"/>
    </row>
    <row r="490" spans="1:1025" ht="17.25" x14ac:dyDescent="0.3">
      <c r="A490" s="34"/>
      <c r="B490" s="38"/>
      <c r="C490" s="79"/>
      <c r="D490" s="79"/>
      <c r="E490" s="45"/>
      <c r="F490" s="52"/>
      <c r="G490" s="38"/>
      <c r="H490" s="77"/>
      <c r="I490" s="77"/>
      <c r="J490" s="77"/>
      <c r="K490" s="45"/>
    </row>
    <row r="491" spans="1:1025" ht="17.25" x14ac:dyDescent="0.3">
      <c r="A491" s="34"/>
      <c r="B491" s="84" t="s">
        <v>137</v>
      </c>
      <c r="C491" s="79"/>
      <c r="D491" s="79"/>
      <c r="E491" s="45"/>
      <c r="F491" s="52"/>
      <c r="G491" s="38"/>
      <c r="H491" s="77"/>
      <c r="I491" s="77"/>
      <c r="J491" s="77"/>
      <c r="K491" s="45"/>
    </row>
    <row r="492" spans="1:1025" ht="17.25" x14ac:dyDescent="0.3">
      <c r="A492" s="34"/>
      <c r="B492" s="85" t="s">
        <v>138</v>
      </c>
      <c r="C492" s="52"/>
      <c r="D492" s="79"/>
      <c r="E492" s="45">
        <v>2708.4</v>
      </c>
      <c r="F492" s="52">
        <f>SUM(C492:E492)</f>
        <v>2708.4</v>
      </c>
      <c r="G492" s="38"/>
      <c r="H492" s="77"/>
      <c r="I492" s="77"/>
      <c r="J492" s="77"/>
      <c r="K492" s="45"/>
    </row>
    <row r="493" spans="1:1025" ht="17.25" x14ac:dyDescent="0.3">
      <c r="A493" s="34"/>
      <c r="B493" s="85" t="s">
        <v>139</v>
      </c>
      <c r="C493" s="79"/>
      <c r="D493" s="79"/>
      <c r="E493" s="45">
        <v>1243.3349999999998</v>
      </c>
      <c r="F493" s="52">
        <f>SUM(C493:E493)</f>
        <v>1243.3349999999998</v>
      </c>
      <c r="G493" s="38"/>
      <c r="H493" s="77"/>
      <c r="I493" s="77"/>
      <c r="J493" s="77"/>
      <c r="K493" s="45"/>
    </row>
    <row r="494" spans="1:1025" ht="18" thickBot="1" x14ac:dyDescent="0.35">
      <c r="A494" s="34"/>
      <c r="B494" s="85"/>
      <c r="C494" s="79"/>
      <c r="D494" s="79"/>
      <c r="E494" s="79"/>
      <c r="F494" s="52"/>
      <c r="G494" s="38"/>
      <c r="H494" s="77"/>
      <c r="I494" s="77"/>
      <c r="J494" s="77"/>
      <c r="K494" s="45"/>
    </row>
    <row r="495" spans="1:1025" ht="17.25" thickBot="1" x14ac:dyDescent="0.3">
      <c r="A495" s="34"/>
      <c r="B495" s="91" t="s">
        <v>140</v>
      </c>
      <c r="C495" s="92">
        <f>SUM(C392:C493)</f>
        <v>1596.1499999999999</v>
      </c>
      <c r="D495" s="130">
        <f>SUM(D392:D493)</f>
        <v>168210.82</v>
      </c>
      <c r="E495" s="130">
        <f>SUM(E392:E493)</f>
        <v>91706.921999999977</v>
      </c>
      <c r="F495" s="130">
        <f>SUM(F392:F493)</f>
        <v>261513.89199999999</v>
      </c>
      <c r="G495" s="91" t="s">
        <v>140</v>
      </c>
      <c r="H495" s="130">
        <f>SUM(H392:H493)</f>
        <v>242887.31999999998</v>
      </c>
      <c r="I495" s="130">
        <f>SUM(I392:I493)</f>
        <v>502.40999999999997</v>
      </c>
      <c r="J495" s="130">
        <f>SUM(J392:J493)</f>
        <v>2710.364</v>
      </c>
      <c r="K495" s="130">
        <f>SUM(K392:K493)</f>
        <v>246100.09399999998</v>
      </c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34"/>
      <c r="AW495" s="34"/>
      <c r="AX495" s="34"/>
      <c r="AY495" s="34"/>
      <c r="AZ495" s="34"/>
      <c r="BA495" s="34"/>
      <c r="BB495" s="34"/>
      <c r="BC495" s="34"/>
      <c r="BD495" s="34"/>
      <c r="BE495" s="34"/>
      <c r="BF495" s="34"/>
      <c r="BG495" s="34"/>
      <c r="BH495" s="34"/>
      <c r="BI495" s="34"/>
      <c r="BJ495" s="34"/>
      <c r="BK495" s="34"/>
      <c r="BL495" s="34"/>
      <c r="BM495" s="34"/>
      <c r="BN495" s="34"/>
      <c r="BO495" s="34"/>
      <c r="BP495" s="34"/>
      <c r="BQ495" s="34"/>
      <c r="BR495" s="34"/>
      <c r="BS495" s="34"/>
      <c r="BT495" s="34"/>
      <c r="BU495" s="34"/>
      <c r="BV495" s="34"/>
      <c r="BW495" s="34"/>
      <c r="BX495" s="34"/>
      <c r="BY495" s="34"/>
      <c r="BZ495" s="34"/>
      <c r="CA495" s="34"/>
      <c r="CB495" s="34"/>
      <c r="CC495" s="34"/>
      <c r="CD495" s="34"/>
      <c r="CE495" s="34"/>
      <c r="CF495" s="34"/>
      <c r="CG495" s="34"/>
      <c r="CH495" s="34"/>
      <c r="CI495" s="34"/>
      <c r="CJ495" s="34"/>
      <c r="CK495" s="34"/>
      <c r="CL495" s="34"/>
      <c r="CM495" s="34"/>
      <c r="CN495" s="34"/>
      <c r="CO495" s="34"/>
      <c r="CP495" s="34"/>
      <c r="CQ495" s="34"/>
      <c r="CR495" s="34"/>
      <c r="CS495" s="34"/>
      <c r="CT495" s="34"/>
      <c r="CU495" s="34"/>
      <c r="CV495" s="34"/>
      <c r="CW495" s="34"/>
      <c r="CX495" s="34"/>
      <c r="CY495" s="34"/>
      <c r="CZ495" s="34"/>
      <c r="DA495" s="34"/>
      <c r="DB495" s="34"/>
      <c r="DC495" s="34"/>
      <c r="DD495" s="34"/>
      <c r="DE495" s="34"/>
      <c r="DF495" s="34"/>
      <c r="DG495" s="34"/>
      <c r="DH495" s="34"/>
      <c r="DI495" s="34"/>
      <c r="DJ495" s="34"/>
      <c r="DK495" s="34"/>
      <c r="DL495" s="34"/>
      <c r="DM495" s="34"/>
      <c r="DN495" s="34"/>
      <c r="DO495" s="34"/>
      <c r="DP495" s="34"/>
      <c r="DQ495" s="34"/>
      <c r="DR495" s="34"/>
      <c r="DS495" s="34"/>
      <c r="DT495" s="34"/>
      <c r="DU495" s="34"/>
      <c r="DV495" s="34"/>
      <c r="DW495" s="34"/>
      <c r="DX495" s="34"/>
      <c r="DY495" s="34"/>
      <c r="DZ495" s="34"/>
      <c r="EA495" s="34"/>
      <c r="EB495" s="34"/>
      <c r="EC495" s="34"/>
      <c r="ED495" s="34"/>
      <c r="EE495" s="34"/>
      <c r="EF495" s="34"/>
      <c r="EG495" s="34"/>
      <c r="EH495" s="34"/>
      <c r="EI495" s="34"/>
      <c r="EJ495" s="34"/>
      <c r="EK495" s="34"/>
      <c r="EL495" s="34"/>
      <c r="EM495" s="34"/>
      <c r="EN495" s="34"/>
      <c r="EO495" s="34"/>
      <c r="EP495" s="34"/>
      <c r="EQ495" s="34"/>
      <c r="ER495" s="34"/>
      <c r="ES495" s="34"/>
      <c r="ET495" s="34"/>
      <c r="EU495" s="34"/>
      <c r="EV495" s="34"/>
      <c r="EW495" s="34"/>
      <c r="EX495" s="34"/>
      <c r="EY495" s="34"/>
      <c r="EZ495" s="34"/>
      <c r="FA495" s="34"/>
      <c r="FB495" s="34"/>
      <c r="FC495" s="34"/>
      <c r="FD495" s="34"/>
      <c r="FE495" s="34"/>
      <c r="FF495" s="34"/>
      <c r="FG495" s="34"/>
      <c r="FH495" s="34"/>
      <c r="FI495" s="34"/>
      <c r="FJ495" s="34"/>
      <c r="FK495" s="34"/>
      <c r="FL495" s="34"/>
      <c r="FM495" s="34"/>
      <c r="FN495" s="34"/>
      <c r="FO495" s="34"/>
      <c r="FP495" s="34"/>
      <c r="FQ495" s="34"/>
      <c r="FR495" s="34"/>
      <c r="FS495" s="34"/>
      <c r="FT495" s="34"/>
      <c r="FU495" s="34"/>
      <c r="FV495" s="34"/>
      <c r="FW495" s="34"/>
      <c r="FX495" s="34"/>
      <c r="FY495" s="34"/>
      <c r="FZ495" s="34"/>
      <c r="GA495" s="34"/>
      <c r="GB495" s="34"/>
      <c r="GC495" s="34"/>
      <c r="GD495" s="34"/>
      <c r="GE495" s="34"/>
      <c r="GF495" s="34"/>
      <c r="GG495" s="34"/>
      <c r="GH495" s="34"/>
      <c r="GI495" s="34"/>
      <c r="GJ495" s="34"/>
      <c r="GK495" s="34"/>
      <c r="GL495" s="34"/>
      <c r="GM495" s="34"/>
      <c r="GN495" s="34"/>
      <c r="GO495" s="34"/>
      <c r="GP495" s="34"/>
      <c r="GQ495" s="34"/>
      <c r="GR495" s="34"/>
      <c r="GS495" s="34"/>
      <c r="GT495" s="34"/>
      <c r="GU495" s="34"/>
      <c r="GV495" s="34"/>
      <c r="GW495" s="34"/>
      <c r="GX495" s="34"/>
      <c r="GY495" s="34"/>
      <c r="GZ495" s="34"/>
      <c r="HA495" s="34"/>
      <c r="HB495" s="34"/>
      <c r="HC495" s="34"/>
      <c r="HD495" s="34"/>
      <c r="HE495" s="34"/>
      <c r="HF495" s="34"/>
      <c r="HG495" s="34"/>
      <c r="HH495" s="34"/>
      <c r="HI495" s="34"/>
      <c r="HJ495" s="34"/>
      <c r="HK495" s="34"/>
      <c r="HL495" s="34"/>
      <c r="HM495" s="34"/>
      <c r="HN495" s="34"/>
      <c r="HO495" s="34"/>
      <c r="HP495" s="34"/>
      <c r="HQ495" s="34"/>
      <c r="HR495" s="34"/>
      <c r="HS495" s="34"/>
      <c r="HT495" s="34"/>
      <c r="HU495" s="34"/>
      <c r="HV495" s="34"/>
      <c r="HW495" s="34"/>
      <c r="HX495" s="34"/>
      <c r="HY495" s="34"/>
      <c r="HZ495" s="34"/>
      <c r="IA495" s="34"/>
      <c r="IB495" s="34"/>
      <c r="IC495" s="34"/>
      <c r="ID495" s="34"/>
      <c r="IE495" s="34"/>
      <c r="IF495" s="34"/>
      <c r="IG495" s="34"/>
      <c r="IH495" s="34"/>
      <c r="II495" s="34"/>
      <c r="IJ495" s="34"/>
      <c r="IK495" s="34"/>
      <c r="IL495" s="34"/>
      <c r="IM495" s="34"/>
      <c r="IN495" s="34"/>
      <c r="IO495" s="34"/>
      <c r="IP495" s="34"/>
      <c r="IQ495" s="34"/>
      <c r="IR495" s="34"/>
      <c r="IS495" s="34"/>
      <c r="IT495" s="34"/>
      <c r="IU495" s="34"/>
      <c r="IV495" s="34"/>
      <c r="IW495" s="34"/>
      <c r="IX495" s="34"/>
      <c r="IY495" s="34"/>
      <c r="IZ495" s="34"/>
      <c r="JA495" s="34"/>
      <c r="JB495" s="34"/>
      <c r="JC495" s="34"/>
      <c r="JD495" s="34"/>
      <c r="JE495" s="34"/>
      <c r="JF495" s="34"/>
      <c r="JG495" s="34"/>
      <c r="JH495" s="34"/>
      <c r="JI495" s="34"/>
      <c r="JJ495" s="34"/>
      <c r="JK495" s="34"/>
      <c r="JL495" s="34"/>
      <c r="JM495" s="34"/>
      <c r="JN495" s="34"/>
      <c r="JO495" s="34"/>
      <c r="JP495" s="34"/>
      <c r="JQ495" s="34"/>
      <c r="JR495" s="34"/>
      <c r="JS495" s="34"/>
      <c r="JT495" s="34"/>
      <c r="JU495" s="34"/>
      <c r="JV495" s="34"/>
      <c r="JW495" s="34"/>
      <c r="JX495" s="34"/>
      <c r="JY495" s="34"/>
      <c r="JZ495" s="34"/>
      <c r="KA495" s="34"/>
      <c r="KB495" s="34"/>
      <c r="KC495" s="34"/>
      <c r="KD495" s="34"/>
      <c r="KE495" s="34"/>
      <c r="KF495" s="34"/>
      <c r="KG495" s="34"/>
      <c r="KH495" s="34"/>
      <c r="KI495" s="34"/>
      <c r="KJ495" s="34"/>
      <c r="KK495" s="34"/>
      <c r="KL495" s="34"/>
      <c r="KM495" s="34"/>
      <c r="KN495" s="34"/>
      <c r="KO495" s="34"/>
      <c r="KP495" s="34"/>
      <c r="KQ495" s="34"/>
      <c r="KR495" s="34"/>
      <c r="KS495" s="34"/>
      <c r="KT495" s="34"/>
      <c r="KU495" s="34"/>
      <c r="KV495" s="34"/>
      <c r="KW495" s="34"/>
      <c r="KX495" s="34"/>
      <c r="KY495" s="34"/>
      <c r="KZ495" s="34"/>
      <c r="LA495" s="34"/>
      <c r="LB495" s="34"/>
      <c r="LC495" s="34"/>
      <c r="LD495" s="34"/>
      <c r="LE495" s="34"/>
      <c r="LF495" s="34"/>
      <c r="LG495" s="34"/>
      <c r="LH495" s="34"/>
      <c r="LI495" s="34"/>
      <c r="LJ495" s="34"/>
      <c r="LK495" s="34"/>
      <c r="LL495" s="34"/>
      <c r="LM495" s="34"/>
      <c r="LN495" s="34"/>
      <c r="LO495" s="34"/>
      <c r="LP495" s="34"/>
      <c r="LQ495" s="34"/>
      <c r="LR495" s="34"/>
      <c r="LS495" s="34"/>
      <c r="LT495" s="34"/>
      <c r="LU495" s="34"/>
      <c r="LV495" s="34"/>
      <c r="LW495" s="34"/>
      <c r="LX495" s="34"/>
      <c r="LY495" s="34"/>
      <c r="LZ495" s="34"/>
      <c r="MA495" s="34"/>
      <c r="MB495" s="34"/>
      <c r="MC495" s="34"/>
      <c r="MD495" s="34"/>
      <c r="ME495" s="34"/>
      <c r="MF495" s="34"/>
      <c r="MG495" s="34"/>
      <c r="MH495" s="34"/>
      <c r="MI495" s="34"/>
      <c r="MJ495" s="34"/>
      <c r="MK495" s="34"/>
      <c r="ML495" s="34"/>
      <c r="MM495" s="34"/>
      <c r="MN495" s="34"/>
      <c r="MO495" s="34"/>
      <c r="MP495" s="34"/>
      <c r="MQ495" s="34"/>
      <c r="MR495" s="34"/>
      <c r="MS495" s="34"/>
      <c r="MT495" s="34"/>
      <c r="MU495" s="34"/>
      <c r="MV495" s="34"/>
      <c r="MW495" s="34"/>
      <c r="MX495" s="34"/>
      <c r="MY495" s="34"/>
      <c r="MZ495" s="34"/>
      <c r="NA495" s="34"/>
      <c r="NB495" s="34"/>
      <c r="NC495" s="34"/>
      <c r="ND495" s="34"/>
      <c r="NE495" s="34"/>
      <c r="NF495" s="34"/>
      <c r="NG495" s="34"/>
      <c r="NH495" s="34"/>
      <c r="NI495" s="34"/>
      <c r="NJ495" s="34"/>
      <c r="NK495" s="34"/>
      <c r="NL495" s="34"/>
      <c r="NM495" s="34"/>
      <c r="NN495" s="34"/>
      <c r="NO495" s="34"/>
      <c r="NP495" s="34"/>
      <c r="NQ495" s="34"/>
      <c r="NR495" s="34"/>
      <c r="NS495" s="34"/>
      <c r="NT495" s="34"/>
      <c r="NU495" s="34"/>
      <c r="NV495" s="34"/>
      <c r="NW495" s="34"/>
      <c r="NX495" s="34"/>
      <c r="NY495" s="34"/>
      <c r="NZ495" s="34"/>
      <c r="OA495" s="34"/>
      <c r="OB495" s="34"/>
      <c r="OC495" s="34"/>
      <c r="OD495" s="34"/>
      <c r="OE495" s="34"/>
      <c r="OF495" s="34"/>
      <c r="OG495" s="34"/>
      <c r="OH495" s="34"/>
      <c r="OI495" s="34"/>
      <c r="OJ495" s="34"/>
      <c r="OK495" s="34"/>
      <c r="OL495" s="34"/>
      <c r="OM495" s="34"/>
      <c r="ON495" s="34"/>
      <c r="OO495" s="34"/>
      <c r="OP495" s="34"/>
      <c r="OQ495" s="34"/>
      <c r="OR495" s="34"/>
      <c r="OS495" s="34"/>
      <c r="OT495" s="34"/>
      <c r="OU495" s="34"/>
      <c r="OV495" s="34"/>
      <c r="OW495" s="34"/>
      <c r="OX495" s="34"/>
      <c r="OY495" s="34"/>
      <c r="OZ495" s="34"/>
      <c r="PA495" s="34"/>
      <c r="PB495" s="34"/>
      <c r="PC495" s="34"/>
      <c r="PD495" s="34"/>
      <c r="PE495" s="34"/>
      <c r="PF495" s="34"/>
      <c r="PG495" s="34"/>
      <c r="PH495" s="34"/>
      <c r="PI495" s="34"/>
      <c r="PJ495" s="34"/>
      <c r="PK495" s="34"/>
      <c r="PL495" s="34"/>
      <c r="PM495" s="34"/>
      <c r="PN495" s="34"/>
      <c r="PO495" s="34"/>
      <c r="PP495" s="34"/>
      <c r="PQ495" s="34"/>
      <c r="PR495" s="34"/>
      <c r="PS495" s="34"/>
      <c r="PT495" s="34"/>
      <c r="PU495" s="34"/>
      <c r="PV495" s="34"/>
      <c r="PW495" s="34"/>
      <c r="PX495" s="34"/>
      <c r="PY495" s="34"/>
      <c r="PZ495" s="34"/>
      <c r="QA495" s="34"/>
      <c r="QB495" s="34"/>
      <c r="QC495" s="34"/>
      <c r="QD495" s="34"/>
      <c r="QE495" s="34"/>
      <c r="QF495" s="34"/>
      <c r="QG495" s="34"/>
      <c r="QH495" s="34"/>
      <c r="QI495" s="34"/>
      <c r="QJ495" s="34"/>
      <c r="QK495" s="34"/>
      <c r="QL495" s="34"/>
      <c r="QM495" s="34"/>
      <c r="QN495" s="34"/>
      <c r="QO495" s="34"/>
      <c r="QP495" s="34"/>
      <c r="QQ495" s="34"/>
      <c r="QR495" s="34"/>
      <c r="QS495" s="34"/>
      <c r="QT495" s="34"/>
      <c r="QU495" s="34"/>
      <c r="QV495" s="34"/>
      <c r="QW495" s="34"/>
      <c r="QX495" s="34"/>
      <c r="QY495" s="34"/>
      <c r="QZ495" s="34"/>
      <c r="RA495" s="34"/>
      <c r="RB495" s="34"/>
      <c r="RC495" s="34"/>
      <c r="RD495" s="34"/>
      <c r="RE495" s="34"/>
      <c r="RF495" s="34"/>
      <c r="RG495" s="34"/>
      <c r="RH495" s="34"/>
      <c r="RI495" s="34"/>
      <c r="RJ495" s="34"/>
      <c r="RK495" s="34"/>
      <c r="RL495" s="34"/>
      <c r="RM495" s="34"/>
      <c r="RN495" s="34"/>
      <c r="RO495" s="34"/>
      <c r="RP495" s="34"/>
      <c r="RQ495" s="34"/>
      <c r="RR495" s="34"/>
      <c r="RS495" s="34"/>
      <c r="RT495" s="34"/>
      <c r="RU495" s="34"/>
      <c r="RV495" s="34"/>
      <c r="RW495" s="34"/>
      <c r="RX495" s="34"/>
      <c r="RY495" s="34"/>
      <c r="RZ495" s="34"/>
      <c r="SA495" s="34"/>
      <c r="SB495" s="34"/>
      <c r="SC495" s="34"/>
      <c r="SD495" s="34"/>
      <c r="SE495" s="34"/>
      <c r="SF495" s="34"/>
      <c r="SG495" s="34"/>
      <c r="SH495" s="34"/>
      <c r="SI495" s="34"/>
      <c r="SJ495" s="34"/>
      <c r="SK495" s="34"/>
      <c r="SL495" s="34"/>
      <c r="SM495" s="34"/>
      <c r="SN495" s="34"/>
      <c r="SO495" s="34"/>
      <c r="SP495" s="34"/>
      <c r="SQ495" s="34"/>
      <c r="SR495" s="34"/>
      <c r="SS495" s="34"/>
      <c r="ST495" s="34"/>
      <c r="SU495" s="34"/>
      <c r="SV495" s="34"/>
      <c r="SW495" s="34"/>
      <c r="SX495" s="34"/>
      <c r="SY495" s="34"/>
      <c r="SZ495" s="34"/>
      <c r="TA495" s="34"/>
      <c r="TB495" s="34"/>
      <c r="TC495" s="34"/>
      <c r="TD495" s="34"/>
      <c r="TE495" s="34"/>
      <c r="TF495" s="34"/>
      <c r="TG495" s="34"/>
      <c r="TH495" s="34"/>
      <c r="TI495" s="34"/>
      <c r="TJ495" s="34"/>
      <c r="TK495" s="34"/>
      <c r="TL495" s="34"/>
      <c r="TM495" s="34"/>
      <c r="TN495" s="34"/>
      <c r="TO495" s="34"/>
      <c r="TP495" s="34"/>
      <c r="TQ495" s="34"/>
      <c r="TR495" s="34"/>
      <c r="TS495" s="34"/>
      <c r="TT495" s="34"/>
      <c r="TU495" s="34"/>
      <c r="TV495" s="34"/>
      <c r="TW495" s="34"/>
      <c r="TX495" s="34"/>
      <c r="TY495" s="34"/>
      <c r="TZ495" s="34"/>
      <c r="UA495" s="34"/>
      <c r="UB495" s="34"/>
      <c r="UC495" s="34"/>
      <c r="UD495" s="34"/>
      <c r="UE495" s="34"/>
      <c r="UF495" s="34"/>
      <c r="UG495" s="34"/>
      <c r="UH495" s="34"/>
      <c r="UI495" s="34"/>
      <c r="UJ495" s="34"/>
      <c r="UK495" s="34"/>
      <c r="UL495" s="34"/>
      <c r="UM495" s="34"/>
      <c r="UN495" s="34"/>
      <c r="UO495" s="34"/>
      <c r="UP495" s="34"/>
      <c r="UQ495" s="34"/>
      <c r="UR495" s="34"/>
      <c r="US495" s="34"/>
      <c r="UT495" s="34"/>
      <c r="UU495" s="34"/>
      <c r="UV495" s="34"/>
      <c r="UW495" s="34"/>
      <c r="UX495" s="34"/>
      <c r="UY495" s="34"/>
      <c r="UZ495" s="34"/>
      <c r="VA495" s="34"/>
      <c r="VB495" s="34"/>
      <c r="VC495" s="34"/>
      <c r="VD495" s="34"/>
      <c r="VE495" s="34"/>
      <c r="VF495" s="34"/>
      <c r="VG495" s="34"/>
      <c r="VH495" s="34"/>
      <c r="VI495" s="34"/>
      <c r="VJ495" s="34"/>
      <c r="VK495" s="34"/>
      <c r="VL495" s="34"/>
      <c r="VM495" s="34"/>
      <c r="VN495" s="34"/>
      <c r="VO495" s="34"/>
      <c r="VP495" s="34"/>
      <c r="VQ495" s="34"/>
      <c r="VR495" s="34"/>
      <c r="VS495" s="34"/>
      <c r="VT495" s="34"/>
      <c r="VU495" s="34"/>
      <c r="VV495" s="34"/>
      <c r="VW495" s="34"/>
      <c r="VX495" s="34"/>
      <c r="VY495" s="34"/>
      <c r="VZ495" s="34"/>
      <c r="WA495" s="34"/>
      <c r="WB495" s="34"/>
      <c r="WC495" s="34"/>
      <c r="WD495" s="34"/>
      <c r="WE495" s="34"/>
      <c r="WF495" s="34"/>
      <c r="WG495" s="34"/>
      <c r="WH495" s="34"/>
      <c r="WI495" s="34"/>
      <c r="WJ495" s="34"/>
      <c r="WK495" s="34"/>
      <c r="WL495" s="34"/>
      <c r="WM495" s="34"/>
      <c r="WN495" s="34"/>
      <c r="WO495" s="34"/>
      <c r="WP495" s="34"/>
      <c r="WQ495" s="34"/>
      <c r="WR495" s="34"/>
      <c r="WS495" s="34"/>
      <c r="WT495" s="34"/>
      <c r="WU495" s="34"/>
      <c r="WV495" s="34"/>
      <c r="WW495" s="34"/>
      <c r="WX495" s="34"/>
      <c r="WY495" s="34"/>
      <c r="WZ495" s="34"/>
      <c r="XA495" s="34"/>
      <c r="XB495" s="34"/>
      <c r="XC495" s="34"/>
      <c r="XD495" s="34"/>
      <c r="XE495" s="34"/>
      <c r="XF495" s="34"/>
      <c r="XG495" s="34"/>
      <c r="XH495" s="34"/>
      <c r="XI495" s="34"/>
      <c r="XJ495" s="34"/>
      <c r="XK495" s="34"/>
      <c r="XL495" s="34"/>
      <c r="XM495" s="34"/>
      <c r="XN495" s="34"/>
      <c r="XO495" s="34"/>
      <c r="XP495" s="34"/>
      <c r="XQ495" s="34"/>
      <c r="XR495" s="34"/>
      <c r="XS495" s="34"/>
      <c r="XT495" s="34"/>
      <c r="XU495" s="34"/>
      <c r="XV495" s="34"/>
      <c r="XW495" s="34"/>
      <c r="XX495" s="34"/>
      <c r="XY495" s="34"/>
      <c r="XZ495" s="34"/>
      <c r="YA495" s="34"/>
      <c r="YB495" s="34"/>
      <c r="YC495" s="34"/>
      <c r="YD495" s="34"/>
      <c r="YE495" s="34"/>
      <c r="YF495" s="34"/>
      <c r="YG495" s="34"/>
      <c r="YH495" s="34"/>
      <c r="YI495" s="34"/>
      <c r="YJ495" s="34"/>
      <c r="YK495" s="34"/>
      <c r="YL495" s="34"/>
      <c r="YM495" s="34"/>
      <c r="YN495" s="34"/>
      <c r="YO495" s="34"/>
      <c r="YP495" s="34"/>
      <c r="YQ495" s="34"/>
      <c r="YR495" s="34"/>
      <c r="YS495" s="34"/>
      <c r="YT495" s="34"/>
      <c r="YU495" s="34"/>
      <c r="YV495" s="34"/>
      <c r="YW495" s="34"/>
      <c r="YX495" s="34"/>
      <c r="YY495" s="34"/>
      <c r="YZ495" s="34"/>
      <c r="ZA495" s="34"/>
      <c r="ZB495" s="34"/>
      <c r="ZC495" s="34"/>
      <c r="ZD495" s="34"/>
      <c r="ZE495" s="34"/>
      <c r="ZF495" s="34"/>
      <c r="ZG495" s="34"/>
      <c r="ZH495" s="34"/>
      <c r="ZI495" s="34"/>
      <c r="ZJ495" s="34"/>
      <c r="ZK495" s="34"/>
      <c r="ZL495" s="34"/>
      <c r="ZM495" s="34"/>
      <c r="ZN495" s="34"/>
      <c r="ZO495" s="34"/>
      <c r="ZP495" s="34"/>
      <c r="ZQ495" s="34"/>
      <c r="ZR495" s="34"/>
      <c r="ZS495" s="34"/>
      <c r="ZT495" s="34"/>
      <c r="ZU495" s="34"/>
      <c r="ZV495" s="34"/>
      <c r="ZW495" s="34"/>
      <c r="ZX495" s="34"/>
      <c r="ZY495" s="34"/>
      <c r="ZZ495" s="34"/>
      <c r="AAA495" s="34"/>
      <c r="AAB495" s="34"/>
      <c r="AAC495" s="34"/>
      <c r="AAD495" s="34"/>
      <c r="AAE495" s="34"/>
      <c r="AAF495" s="34"/>
      <c r="AAG495" s="34"/>
      <c r="AAH495" s="34"/>
      <c r="AAI495" s="34"/>
      <c r="AAJ495" s="34"/>
      <c r="AAK495" s="34"/>
      <c r="AAL495" s="34"/>
      <c r="AAM495" s="34"/>
      <c r="AAN495" s="34"/>
      <c r="AAO495" s="34"/>
      <c r="AAP495" s="34"/>
      <c r="AAQ495" s="34"/>
      <c r="AAR495" s="34"/>
      <c r="AAS495" s="34"/>
      <c r="AAT495" s="34"/>
      <c r="AAU495" s="34"/>
      <c r="AAV495" s="34"/>
      <c r="AAW495" s="34"/>
      <c r="AAX495" s="34"/>
      <c r="AAY495" s="34"/>
      <c r="AAZ495" s="34"/>
      <c r="ABA495" s="34"/>
      <c r="ABB495" s="34"/>
      <c r="ABC495" s="34"/>
      <c r="ABD495" s="34"/>
      <c r="ABE495" s="34"/>
      <c r="ABF495" s="34"/>
      <c r="ABG495" s="34"/>
      <c r="ABH495" s="34"/>
      <c r="ABI495" s="34"/>
      <c r="ABJ495" s="34"/>
      <c r="ABK495" s="34"/>
      <c r="ABL495" s="34"/>
      <c r="ABM495" s="34"/>
      <c r="ABN495" s="34"/>
      <c r="ABO495" s="34"/>
      <c r="ABP495" s="34"/>
      <c r="ABQ495" s="34"/>
      <c r="ABR495" s="34"/>
      <c r="ABS495" s="34"/>
      <c r="ABT495" s="34"/>
      <c r="ABU495" s="34"/>
      <c r="ABV495" s="34"/>
      <c r="ABW495" s="34"/>
      <c r="ABX495" s="34"/>
      <c r="ABY495" s="34"/>
      <c r="ABZ495" s="34"/>
      <c r="ACA495" s="34"/>
      <c r="ACB495" s="34"/>
      <c r="ACC495" s="34"/>
      <c r="ACD495" s="34"/>
      <c r="ACE495" s="34"/>
      <c r="ACF495" s="34"/>
      <c r="ACG495" s="34"/>
      <c r="ACH495" s="34"/>
      <c r="ACI495" s="34"/>
      <c r="ACJ495" s="34"/>
      <c r="ACK495" s="34"/>
      <c r="ACL495" s="34"/>
      <c r="ACM495" s="34"/>
      <c r="ACN495" s="34"/>
      <c r="ACO495" s="34"/>
      <c r="ACP495" s="34"/>
      <c r="ACQ495" s="34"/>
      <c r="ACR495" s="34"/>
      <c r="ACS495" s="34"/>
      <c r="ACT495" s="34"/>
      <c r="ACU495" s="34"/>
      <c r="ACV495" s="34"/>
      <c r="ACW495" s="34"/>
      <c r="ACX495" s="34"/>
      <c r="ACY495" s="34"/>
      <c r="ACZ495" s="34"/>
      <c r="ADA495" s="34"/>
      <c r="ADB495" s="34"/>
      <c r="ADC495" s="34"/>
      <c r="ADD495" s="34"/>
      <c r="ADE495" s="34"/>
      <c r="ADF495" s="34"/>
      <c r="ADG495" s="34"/>
      <c r="ADH495" s="34"/>
      <c r="ADI495" s="34"/>
      <c r="ADJ495" s="34"/>
      <c r="ADK495" s="34"/>
      <c r="ADL495" s="34"/>
      <c r="ADM495" s="34"/>
      <c r="ADN495" s="34"/>
      <c r="ADO495" s="34"/>
      <c r="ADP495" s="34"/>
      <c r="ADQ495" s="34"/>
      <c r="ADR495" s="34"/>
      <c r="ADS495" s="34"/>
      <c r="ADT495" s="34"/>
      <c r="ADU495" s="34"/>
      <c r="ADV495" s="34"/>
      <c r="ADW495" s="34"/>
      <c r="ADX495" s="34"/>
      <c r="ADY495" s="34"/>
      <c r="ADZ495" s="34"/>
      <c r="AEA495" s="34"/>
      <c r="AEB495" s="34"/>
      <c r="AEC495" s="34"/>
      <c r="AED495" s="34"/>
      <c r="AEE495" s="34"/>
      <c r="AEF495" s="34"/>
      <c r="AEG495" s="34"/>
      <c r="AEH495" s="34"/>
      <c r="AEI495" s="34"/>
      <c r="AEJ495" s="34"/>
      <c r="AEK495" s="34"/>
      <c r="AEL495" s="34"/>
      <c r="AEM495" s="34"/>
      <c r="AEN495" s="34"/>
      <c r="AEO495" s="34"/>
      <c r="AEP495" s="34"/>
      <c r="AEQ495" s="34"/>
      <c r="AER495" s="34"/>
      <c r="AES495" s="34"/>
      <c r="AET495" s="34"/>
      <c r="AEU495" s="34"/>
      <c r="AEV495" s="34"/>
      <c r="AEW495" s="34"/>
      <c r="AEX495" s="34"/>
      <c r="AEY495" s="34"/>
      <c r="AEZ495" s="34"/>
      <c r="AFA495" s="34"/>
      <c r="AFB495" s="34"/>
      <c r="AFC495" s="34"/>
      <c r="AFD495" s="34"/>
      <c r="AFE495" s="34"/>
      <c r="AFF495" s="34"/>
      <c r="AFG495" s="34"/>
      <c r="AFH495" s="34"/>
      <c r="AFI495" s="34"/>
      <c r="AFJ495" s="34"/>
      <c r="AFK495" s="34"/>
      <c r="AFL495" s="34"/>
      <c r="AFM495" s="34"/>
      <c r="AFN495" s="34"/>
      <c r="AFO495" s="34"/>
      <c r="AFP495" s="34"/>
      <c r="AFQ495" s="34"/>
      <c r="AFR495" s="34"/>
      <c r="AFS495" s="34"/>
      <c r="AFT495" s="34"/>
      <c r="AFU495" s="34"/>
      <c r="AFV495" s="34"/>
      <c r="AFW495" s="34"/>
      <c r="AFX495" s="34"/>
      <c r="AFY495" s="34"/>
      <c r="AFZ495" s="34"/>
      <c r="AGA495" s="34"/>
      <c r="AGB495" s="34"/>
      <c r="AGC495" s="34"/>
      <c r="AGD495" s="34"/>
      <c r="AGE495" s="34"/>
      <c r="AGF495" s="34"/>
      <c r="AGG495" s="34"/>
      <c r="AGH495" s="34"/>
      <c r="AGI495" s="34"/>
      <c r="AGJ495" s="34"/>
      <c r="AGK495" s="34"/>
      <c r="AGL495" s="34"/>
      <c r="AGM495" s="34"/>
      <c r="AGN495" s="34"/>
      <c r="AGO495" s="34"/>
      <c r="AGP495" s="34"/>
      <c r="AGQ495" s="34"/>
      <c r="AGR495" s="34"/>
      <c r="AGS495" s="34"/>
      <c r="AGT495" s="34"/>
      <c r="AGU495" s="34"/>
      <c r="AGV495" s="34"/>
      <c r="AGW495" s="34"/>
      <c r="AGX495" s="34"/>
      <c r="AGY495" s="34"/>
      <c r="AGZ495" s="34"/>
      <c r="AHA495" s="34"/>
      <c r="AHB495" s="34"/>
      <c r="AHC495" s="34"/>
      <c r="AHD495" s="34"/>
      <c r="AHE495" s="34"/>
      <c r="AHF495" s="34"/>
      <c r="AHG495" s="34"/>
      <c r="AHH495" s="34"/>
      <c r="AHI495" s="34"/>
      <c r="AHJ495" s="34"/>
      <c r="AHK495" s="34"/>
      <c r="AHL495" s="34"/>
      <c r="AHM495" s="34"/>
      <c r="AHN495" s="34"/>
      <c r="AHO495" s="34"/>
      <c r="AHP495" s="34"/>
      <c r="AHQ495" s="34"/>
      <c r="AHR495" s="34"/>
      <c r="AHS495" s="34"/>
      <c r="AHT495" s="34"/>
      <c r="AHU495" s="34"/>
      <c r="AHV495" s="34"/>
      <c r="AHW495" s="34"/>
      <c r="AHX495" s="34"/>
      <c r="AHY495" s="34"/>
      <c r="AHZ495" s="34"/>
      <c r="AIA495" s="34"/>
      <c r="AIB495" s="34"/>
      <c r="AIC495" s="34"/>
      <c r="AID495" s="34"/>
      <c r="AIE495" s="34"/>
      <c r="AIF495" s="34"/>
      <c r="AIG495" s="34"/>
      <c r="AIH495" s="34"/>
      <c r="AII495" s="34"/>
      <c r="AIJ495" s="34"/>
      <c r="AIK495" s="34"/>
      <c r="AIL495" s="34"/>
      <c r="AIM495" s="34"/>
      <c r="AIN495" s="34"/>
      <c r="AIO495" s="34"/>
      <c r="AIP495" s="34"/>
      <c r="AIQ495" s="34"/>
      <c r="AIR495" s="34"/>
      <c r="AIS495" s="34"/>
      <c r="AIT495" s="34"/>
      <c r="AIU495" s="34"/>
      <c r="AIV495" s="34"/>
      <c r="AIW495" s="34"/>
      <c r="AIX495" s="34"/>
      <c r="AIY495" s="34"/>
      <c r="AIZ495" s="34"/>
      <c r="AJA495" s="34"/>
      <c r="AJB495" s="34"/>
      <c r="AJC495" s="34"/>
      <c r="AJD495" s="34"/>
      <c r="AJE495" s="34"/>
      <c r="AJF495" s="34"/>
      <c r="AJG495" s="34"/>
      <c r="AJH495" s="34"/>
      <c r="AJI495" s="34"/>
      <c r="AJJ495" s="34"/>
      <c r="AJK495" s="34"/>
      <c r="AJL495" s="34"/>
      <c r="AJM495" s="34"/>
      <c r="AJN495" s="34"/>
      <c r="AJO495" s="34"/>
      <c r="AJP495" s="34"/>
      <c r="AJQ495" s="34"/>
      <c r="AJR495" s="34"/>
      <c r="AJS495" s="34"/>
      <c r="AJT495" s="34"/>
      <c r="AJU495" s="34"/>
      <c r="AJV495" s="34"/>
      <c r="AJW495" s="34"/>
      <c r="AJX495" s="34"/>
      <c r="AJY495" s="34"/>
      <c r="AJZ495" s="34"/>
      <c r="AKA495" s="34"/>
      <c r="AKB495" s="34"/>
      <c r="AKC495" s="34"/>
      <c r="AKD495" s="34"/>
      <c r="AKE495" s="34"/>
      <c r="AKF495" s="34"/>
      <c r="AKG495" s="34"/>
      <c r="AKH495" s="34"/>
      <c r="AKI495" s="34"/>
      <c r="AKJ495" s="34"/>
      <c r="AKK495" s="34"/>
      <c r="AKL495" s="34"/>
      <c r="AKM495" s="34"/>
      <c r="AKN495" s="34"/>
      <c r="AKO495" s="34"/>
      <c r="AKP495" s="34"/>
      <c r="AKQ495" s="34"/>
      <c r="AKR495" s="34"/>
      <c r="AKS495" s="34"/>
      <c r="AKT495" s="34"/>
      <c r="AKU495" s="34"/>
      <c r="AKV495" s="34"/>
      <c r="AKW495" s="34"/>
      <c r="AKX495" s="34"/>
      <c r="AKY495" s="34"/>
      <c r="AKZ495" s="34"/>
      <c r="ALA495" s="34"/>
      <c r="ALB495" s="34"/>
      <c r="ALC495" s="34"/>
      <c r="ALD495" s="34"/>
      <c r="ALE495" s="34"/>
      <c r="ALF495" s="34"/>
      <c r="ALG495" s="34"/>
      <c r="ALH495" s="34"/>
      <c r="ALI495" s="34"/>
      <c r="ALJ495" s="34"/>
      <c r="ALK495" s="34"/>
      <c r="ALL495" s="34"/>
      <c r="ALM495" s="34"/>
      <c r="ALN495" s="34"/>
      <c r="ALO495" s="34"/>
      <c r="ALP495" s="34"/>
      <c r="ALQ495" s="34"/>
      <c r="ALR495" s="34"/>
      <c r="ALS495" s="34"/>
      <c r="ALT495" s="34"/>
      <c r="ALU495" s="34"/>
      <c r="ALV495" s="34"/>
      <c r="ALW495" s="34"/>
      <c r="ALX495" s="34"/>
      <c r="ALY495" s="34"/>
      <c r="ALZ495" s="34"/>
      <c r="AMA495" s="34"/>
      <c r="AMB495" s="34"/>
      <c r="AMC495" s="34"/>
      <c r="AMD495" s="34"/>
      <c r="AME495" s="34"/>
      <c r="AMF495" s="34"/>
      <c r="AMG495" s="34"/>
      <c r="AMH495" s="34"/>
      <c r="AMI495" s="34"/>
      <c r="AMJ495" s="34"/>
      <c r="AMK495" s="34"/>
    </row>
    <row r="496" spans="1:1025" ht="16.5" thickBot="1" x14ac:dyDescent="0.3">
      <c r="A496" s="34"/>
      <c r="B496" s="34"/>
      <c r="C496" s="34"/>
      <c r="D496" s="34"/>
      <c r="E496" s="34"/>
      <c r="F496" s="34"/>
      <c r="G496" s="34"/>
      <c r="H496" s="34" t="s">
        <v>55</v>
      </c>
      <c r="I496" s="34"/>
      <c r="J496" s="34"/>
      <c r="K496" s="46"/>
    </row>
    <row r="497" spans="1:1025" ht="19.5" thickTop="1" thickBot="1" x14ac:dyDescent="0.3">
      <c r="A497" s="34"/>
      <c r="B497" s="43" t="s">
        <v>141</v>
      </c>
      <c r="C497" s="54"/>
      <c r="D497" s="55"/>
      <c r="E497" s="55"/>
      <c r="F497" s="56">
        <f>K495-F495</f>
        <v>-15413.79800000001</v>
      </c>
      <c r="G497" s="34"/>
      <c r="H497" s="42" t="s">
        <v>55</v>
      </c>
      <c r="I497" s="34"/>
      <c r="J497" s="34"/>
      <c r="K497" s="34"/>
    </row>
    <row r="498" spans="1:1025" s="2" customFormat="1" ht="18.75" thickTop="1" x14ac:dyDescent="0.25">
      <c r="A498" s="69"/>
      <c r="B498" s="100"/>
      <c r="C498" s="100"/>
      <c r="D498" s="100"/>
      <c r="E498" s="100"/>
      <c r="F498" s="101"/>
      <c r="G498" s="69"/>
      <c r="H498" s="70"/>
      <c r="I498" s="69"/>
      <c r="J498" s="69"/>
      <c r="K498" s="69"/>
    </row>
    <row r="499" spans="1:1025" ht="16.5" x14ac:dyDescent="0.25">
      <c r="A499" s="34"/>
      <c r="B499" s="28" t="s">
        <v>144</v>
      </c>
      <c r="C499" s="58">
        <f>E495*57.93/100</f>
        <v>53125.819914599982</v>
      </c>
      <c r="D499" s="29">
        <f>E495*42.07/100</f>
        <v>38581.102085399994</v>
      </c>
      <c r="E499" s="21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4"/>
      <c r="AR499" s="34"/>
      <c r="AS499" s="34"/>
      <c r="AT499" s="34"/>
      <c r="AU499" s="34"/>
      <c r="AV499" s="34"/>
      <c r="AW499" s="34"/>
      <c r="AX499" s="34"/>
      <c r="AY499" s="34"/>
      <c r="AZ499" s="34"/>
      <c r="BA499" s="34"/>
      <c r="BB499" s="34"/>
      <c r="BC499" s="34"/>
      <c r="BD499" s="34"/>
      <c r="BE499" s="34"/>
      <c r="BF499" s="34"/>
      <c r="BG499" s="34"/>
      <c r="BH499" s="34"/>
      <c r="BI499" s="34"/>
      <c r="BJ499" s="34"/>
      <c r="BK499" s="34"/>
      <c r="BL499" s="34"/>
      <c r="BM499" s="34"/>
      <c r="BN499" s="34"/>
      <c r="BO499" s="34"/>
      <c r="BP499" s="34"/>
      <c r="BQ499" s="34"/>
      <c r="BR499" s="34"/>
      <c r="BS499" s="34"/>
      <c r="BT499" s="34"/>
      <c r="BU499" s="34"/>
      <c r="BV499" s="34"/>
      <c r="BW499" s="34"/>
      <c r="BX499" s="34"/>
      <c r="BY499" s="34"/>
      <c r="BZ499" s="34"/>
      <c r="CA499" s="34"/>
      <c r="CB499" s="34"/>
      <c r="CC499" s="34"/>
      <c r="CD499" s="34"/>
      <c r="CE499" s="34"/>
      <c r="CF499" s="34"/>
      <c r="CG499" s="34"/>
      <c r="CH499" s="34"/>
      <c r="CI499" s="34"/>
      <c r="CJ499" s="34"/>
      <c r="CK499" s="34"/>
      <c r="CL499" s="34"/>
      <c r="CM499" s="34"/>
      <c r="CN499" s="34"/>
      <c r="CO499" s="34"/>
      <c r="CP499" s="34"/>
      <c r="CQ499" s="34"/>
      <c r="CR499" s="34"/>
      <c r="CS499" s="34"/>
      <c r="CT499" s="34"/>
      <c r="CU499" s="34"/>
      <c r="CV499" s="34"/>
      <c r="CW499" s="34"/>
      <c r="CX499" s="34"/>
      <c r="CY499" s="34"/>
      <c r="CZ499" s="34"/>
      <c r="DA499" s="34"/>
      <c r="DB499" s="34"/>
      <c r="DC499" s="34"/>
      <c r="DD499" s="34"/>
      <c r="DE499" s="34"/>
      <c r="DF499" s="34"/>
      <c r="DG499" s="34"/>
      <c r="DH499" s="34"/>
      <c r="DI499" s="34"/>
      <c r="DJ499" s="34"/>
      <c r="DK499" s="34"/>
      <c r="DL499" s="34"/>
      <c r="DM499" s="34"/>
      <c r="DN499" s="34"/>
      <c r="DO499" s="34"/>
      <c r="DP499" s="34"/>
      <c r="DQ499" s="34"/>
      <c r="DR499" s="34"/>
      <c r="DS499" s="34"/>
      <c r="DT499" s="34"/>
      <c r="DU499" s="34"/>
      <c r="DV499" s="34"/>
      <c r="DW499" s="34"/>
      <c r="DX499" s="34"/>
      <c r="DY499" s="34"/>
      <c r="DZ499" s="34"/>
      <c r="EA499" s="34"/>
      <c r="EB499" s="34"/>
      <c r="EC499" s="34"/>
      <c r="ED499" s="34"/>
      <c r="EE499" s="34"/>
      <c r="EF499" s="34"/>
      <c r="EG499" s="34"/>
      <c r="EH499" s="34"/>
      <c r="EI499" s="34"/>
      <c r="EJ499" s="34"/>
      <c r="EK499" s="34"/>
      <c r="EL499" s="34"/>
      <c r="EM499" s="34"/>
      <c r="EN499" s="34"/>
      <c r="EO499" s="34"/>
      <c r="EP499" s="34"/>
      <c r="EQ499" s="34"/>
      <c r="ER499" s="34"/>
      <c r="ES499" s="34"/>
      <c r="ET499" s="34"/>
      <c r="EU499" s="34"/>
      <c r="EV499" s="34"/>
      <c r="EW499" s="34"/>
      <c r="EX499" s="34"/>
      <c r="EY499" s="34"/>
      <c r="EZ499" s="34"/>
      <c r="FA499" s="34"/>
      <c r="FB499" s="34"/>
      <c r="FC499" s="34"/>
      <c r="FD499" s="34"/>
      <c r="FE499" s="34"/>
      <c r="FF499" s="34"/>
      <c r="FG499" s="34"/>
      <c r="FH499" s="34"/>
      <c r="FI499" s="34"/>
      <c r="FJ499" s="34"/>
      <c r="FK499" s="34"/>
      <c r="FL499" s="34"/>
      <c r="FM499" s="34"/>
      <c r="FN499" s="34"/>
      <c r="FO499" s="34"/>
      <c r="FP499" s="34"/>
      <c r="FQ499" s="34"/>
      <c r="FR499" s="34"/>
      <c r="FS499" s="34"/>
      <c r="FT499" s="34"/>
      <c r="FU499" s="34"/>
      <c r="FV499" s="34"/>
      <c r="FW499" s="34"/>
      <c r="FX499" s="34"/>
      <c r="FY499" s="34"/>
      <c r="FZ499" s="34"/>
      <c r="GA499" s="34"/>
      <c r="GB499" s="34"/>
      <c r="GC499" s="34"/>
      <c r="GD499" s="34"/>
      <c r="GE499" s="34"/>
      <c r="GF499" s="34"/>
      <c r="GG499" s="34"/>
      <c r="GH499" s="34"/>
      <c r="GI499" s="34"/>
      <c r="GJ499" s="34"/>
      <c r="GK499" s="34"/>
      <c r="GL499" s="34"/>
      <c r="GM499" s="34"/>
      <c r="GN499" s="34"/>
      <c r="GO499" s="34"/>
      <c r="GP499" s="34"/>
      <c r="GQ499" s="34"/>
      <c r="GR499" s="34"/>
      <c r="GS499" s="34"/>
      <c r="GT499" s="34"/>
      <c r="GU499" s="34"/>
      <c r="GV499" s="34"/>
      <c r="GW499" s="34"/>
      <c r="GX499" s="34"/>
      <c r="GY499" s="34"/>
      <c r="GZ499" s="34"/>
      <c r="HA499" s="34"/>
      <c r="HB499" s="34"/>
      <c r="HC499" s="34"/>
      <c r="HD499" s="34"/>
      <c r="HE499" s="34"/>
      <c r="HF499" s="34"/>
      <c r="HG499" s="34"/>
      <c r="HH499" s="34"/>
      <c r="HI499" s="34"/>
      <c r="HJ499" s="34"/>
      <c r="HK499" s="34"/>
      <c r="HL499" s="34"/>
      <c r="HM499" s="34"/>
      <c r="HN499" s="34"/>
      <c r="HO499" s="34"/>
      <c r="HP499" s="34"/>
      <c r="HQ499" s="34"/>
      <c r="HR499" s="34"/>
      <c r="HS499" s="34"/>
      <c r="HT499" s="34"/>
      <c r="HU499" s="34"/>
      <c r="HV499" s="34"/>
      <c r="HW499" s="34"/>
      <c r="HX499" s="34"/>
      <c r="HY499" s="34"/>
      <c r="HZ499" s="34"/>
      <c r="IA499" s="34"/>
      <c r="IB499" s="34"/>
      <c r="IC499" s="34"/>
      <c r="ID499" s="34"/>
      <c r="IE499" s="34"/>
      <c r="IF499" s="34"/>
      <c r="IG499" s="34"/>
      <c r="IH499" s="34"/>
      <c r="II499" s="34"/>
      <c r="IJ499" s="34"/>
      <c r="IK499" s="34"/>
      <c r="IL499" s="34"/>
      <c r="IM499" s="34"/>
      <c r="IN499" s="34"/>
      <c r="IO499" s="34"/>
      <c r="IP499" s="34"/>
      <c r="IQ499" s="34"/>
      <c r="IR499" s="34"/>
      <c r="IS499" s="34"/>
      <c r="IT499" s="34"/>
      <c r="IU499" s="34"/>
      <c r="IV499" s="34"/>
      <c r="IW499" s="34"/>
      <c r="IX499" s="34"/>
      <c r="IY499" s="34"/>
      <c r="IZ499" s="34"/>
      <c r="JA499" s="34"/>
      <c r="JB499" s="34"/>
      <c r="JC499" s="34"/>
      <c r="JD499" s="34"/>
      <c r="JE499" s="34"/>
      <c r="JF499" s="34"/>
      <c r="JG499" s="34"/>
      <c r="JH499" s="34"/>
      <c r="JI499" s="34"/>
      <c r="JJ499" s="34"/>
      <c r="JK499" s="34"/>
      <c r="JL499" s="34"/>
      <c r="JM499" s="34"/>
      <c r="JN499" s="34"/>
      <c r="JO499" s="34"/>
      <c r="JP499" s="34"/>
      <c r="JQ499" s="34"/>
      <c r="JR499" s="34"/>
      <c r="JS499" s="34"/>
      <c r="JT499" s="34"/>
      <c r="JU499" s="34"/>
      <c r="JV499" s="34"/>
      <c r="JW499" s="34"/>
      <c r="JX499" s="34"/>
      <c r="JY499" s="34"/>
      <c r="JZ499" s="34"/>
      <c r="KA499" s="34"/>
      <c r="KB499" s="34"/>
      <c r="KC499" s="34"/>
      <c r="KD499" s="34"/>
      <c r="KE499" s="34"/>
      <c r="KF499" s="34"/>
      <c r="KG499" s="34"/>
      <c r="KH499" s="34"/>
      <c r="KI499" s="34"/>
      <c r="KJ499" s="34"/>
      <c r="KK499" s="34"/>
      <c r="KL499" s="34"/>
      <c r="KM499" s="34"/>
      <c r="KN499" s="34"/>
      <c r="KO499" s="34"/>
      <c r="KP499" s="34"/>
      <c r="KQ499" s="34"/>
      <c r="KR499" s="34"/>
      <c r="KS499" s="34"/>
      <c r="KT499" s="34"/>
      <c r="KU499" s="34"/>
      <c r="KV499" s="34"/>
      <c r="KW499" s="34"/>
      <c r="KX499" s="34"/>
      <c r="KY499" s="34"/>
      <c r="KZ499" s="34"/>
      <c r="LA499" s="34"/>
      <c r="LB499" s="34"/>
      <c r="LC499" s="34"/>
      <c r="LD499" s="34"/>
      <c r="LE499" s="34"/>
      <c r="LF499" s="34"/>
      <c r="LG499" s="34"/>
      <c r="LH499" s="34"/>
      <c r="LI499" s="34"/>
      <c r="LJ499" s="34"/>
      <c r="LK499" s="34"/>
      <c r="LL499" s="34"/>
      <c r="LM499" s="34"/>
      <c r="LN499" s="34"/>
      <c r="LO499" s="34"/>
      <c r="LP499" s="34"/>
      <c r="LQ499" s="34"/>
      <c r="LR499" s="34"/>
      <c r="LS499" s="34"/>
      <c r="LT499" s="34"/>
      <c r="LU499" s="34"/>
      <c r="LV499" s="34"/>
      <c r="LW499" s="34"/>
      <c r="LX499" s="34"/>
      <c r="LY499" s="34"/>
      <c r="LZ499" s="34"/>
      <c r="MA499" s="34"/>
      <c r="MB499" s="34"/>
      <c r="MC499" s="34"/>
      <c r="MD499" s="34"/>
      <c r="ME499" s="34"/>
      <c r="MF499" s="34"/>
      <c r="MG499" s="34"/>
      <c r="MH499" s="34"/>
      <c r="MI499" s="34"/>
      <c r="MJ499" s="34"/>
      <c r="MK499" s="34"/>
      <c r="ML499" s="34"/>
      <c r="MM499" s="34"/>
      <c r="MN499" s="34"/>
      <c r="MO499" s="34"/>
      <c r="MP499" s="34"/>
      <c r="MQ499" s="34"/>
      <c r="MR499" s="34"/>
      <c r="MS499" s="34"/>
      <c r="MT499" s="34"/>
      <c r="MU499" s="34"/>
      <c r="MV499" s="34"/>
      <c r="MW499" s="34"/>
      <c r="MX499" s="34"/>
      <c r="MY499" s="34"/>
      <c r="MZ499" s="34"/>
      <c r="NA499" s="34"/>
      <c r="NB499" s="34"/>
      <c r="NC499" s="34"/>
      <c r="ND499" s="34"/>
      <c r="NE499" s="34"/>
      <c r="NF499" s="34"/>
      <c r="NG499" s="34"/>
      <c r="NH499" s="34"/>
      <c r="NI499" s="34"/>
      <c r="NJ499" s="34"/>
      <c r="NK499" s="34"/>
      <c r="NL499" s="34"/>
      <c r="NM499" s="34"/>
      <c r="NN499" s="34"/>
      <c r="NO499" s="34"/>
      <c r="NP499" s="34"/>
      <c r="NQ499" s="34"/>
      <c r="NR499" s="34"/>
      <c r="NS499" s="34"/>
      <c r="NT499" s="34"/>
      <c r="NU499" s="34"/>
      <c r="NV499" s="34"/>
      <c r="NW499" s="34"/>
      <c r="NX499" s="34"/>
      <c r="NY499" s="34"/>
      <c r="NZ499" s="34"/>
      <c r="OA499" s="34"/>
      <c r="OB499" s="34"/>
      <c r="OC499" s="34"/>
      <c r="OD499" s="34"/>
      <c r="OE499" s="34"/>
      <c r="OF499" s="34"/>
      <c r="OG499" s="34"/>
      <c r="OH499" s="34"/>
      <c r="OI499" s="34"/>
      <c r="OJ499" s="34"/>
      <c r="OK499" s="34"/>
      <c r="OL499" s="34"/>
      <c r="OM499" s="34"/>
      <c r="ON499" s="34"/>
      <c r="OO499" s="34"/>
      <c r="OP499" s="34"/>
      <c r="OQ499" s="34"/>
      <c r="OR499" s="34"/>
      <c r="OS499" s="34"/>
      <c r="OT499" s="34"/>
      <c r="OU499" s="34"/>
      <c r="OV499" s="34"/>
      <c r="OW499" s="34"/>
      <c r="OX499" s="34"/>
      <c r="OY499" s="34"/>
      <c r="OZ499" s="34"/>
      <c r="PA499" s="34"/>
      <c r="PB499" s="34"/>
      <c r="PC499" s="34"/>
      <c r="PD499" s="34"/>
      <c r="PE499" s="34"/>
      <c r="PF499" s="34"/>
      <c r="PG499" s="34"/>
      <c r="PH499" s="34"/>
      <c r="PI499" s="34"/>
      <c r="PJ499" s="34"/>
      <c r="PK499" s="34"/>
      <c r="PL499" s="34"/>
      <c r="PM499" s="34"/>
      <c r="PN499" s="34"/>
      <c r="PO499" s="34"/>
      <c r="PP499" s="34"/>
      <c r="PQ499" s="34"/>
      <c r="PR499" s="34"/>
      <c r="PS499" s="34"/>
      <c r="PT499" s="34"/>
      <c r="PU499" s="34"/>
      <c r="PV499" s="34"/>
      <c r="PW499" s="34"/>
      <c r="PX499" s="34"/>
      <c r="PY499" s="34"/>
      <c r="PZ499" s="34"/>
      <c r="QA499" s="34"/>
      <c r="QB499" s="34"/>
      <c r="QC499" s="34"/>
      <c r="QD499" s="34"/>
      <c r="QE499" s="34"/>
      <c r="QF499" s="34"/>
      <c r="QG499" s="34"/>
      <c r="QH499" s="34"/>
      <c r="QI499" s="34"/>
      <c r="QJ499" s="34"/>
      <c r="QK499" s="34"/>
      <c r="QL499" s="34"/>
      <c r="QM499" s="34"/>
      <c r="QN499" s="34"/>
      <c r="QO499" s="34"/>
      <c r="QP499" s="34"/>
      <c r="QQ499" s="34"/>
      <c r="QR499" s="34"/>
      <c r="QS499" s="34"/>
      <c r="QT499" s="34"/>
      <c r="QU499" s="34"/>
      <c r="QV499" s="34"/>
      <c r="QW499" s="34"/>
      <c r="QX499" s="34"/>
      <c r="QY499" s="34"/>
      <c r="QZ499" s="34"/>
      <c r="RA499" s="34"/>
      <c r="RB499" s="34"/>
      <c r="RC499" s="34"/>
      <c r="RD499" s="34"/>
      <c r="RE499" s="34"/>
      <c r="RF499" s="34"/>
      <c r="RG499" s="34"/>
      <c r="RH499" s="34"/>
      <c r="RI499" s="34"/>
      <c r="RJ499" s="34"/>
      <c r="RK499" s="34"/>
      <c r="RL499" s="34"/>
      <c r="RM499" s="34"/>
      <c r="RN499" s="34"/>
      <c r="RO499" s="34"/>
      <c r="RP499" s="34"/>
      <c r="RQ499" s="34"/>
      <c r="RR499" s="34"/>
      <c r="RS499" s="34"/>
      <c r="RT499" s="34"/>
      <c r="RU499" s="34"/>
      <c r="RV499" s="34"/>
      <c r="RW499" s="34"/>
      <c r="RX499" s="34"/>
      <c r="RY499" s="34"/>
      <c r="RZ499" s="34"/>
      <c r="SA499" s="34"/>
      <c r="SB499" s="34"/>
      <c r="SC499" s="34"/>
      <c r="SD499" s="34"/>
      <c r="SE499" s="34"/>
      <c r="SF499" s="34"/>
      <c r="SG499" s="34"/>
      <c r="SH499" s="34"/>
      <c r="SI499" s="34"/>
      <c r="SJ499" s="34"/>
      <c r="SK499" s="34"/>
      <c r="SL499" s="34"/>
      <c r="SM499" s="34"/>
      <c r="SN499" s="34"/>
      <c r="SO499" s="34"/>
      <c r="SP499" s="34"/>
      <c r="SQ499" s="34"/>
      <c r="SR499" s="34"/>
      <c r="SS499" s="34"/>
      <c r="ST499" s="34"/>
      <c r="SU499" s="34"/>
      <c r="SV499" s="34"/>
      <c r="SW499" s="34"/>
      <c r="SX499" s="34"/>
      <c r="SY499" s="34"/>
      <c r="SZ499" s="34"/>
      <c r="TA499" s="34"/>
      <c r="TB499" s="34"/>
      <c r="TC499" s="34"/>
      <c r="TD499" s="34"/>
      <c r="TE499" s="34"/>
      <c r="TF499" s="34"/>
      <c r="TG499" s="34"/>
      <c r="TH499" s="34"/>
      <c r="TI499" s="34"/>
      <c r="TJ499" s="34"/>
      <c r="TK499" s="34"/>
      <c r="TL499" s="34"/>
      <c r="TM499" s="34"/>
      <c r="TN499" s="34"/>
      <c r="TO499" s="34"/>
      <c r="TP499" s="34"/>
      <c r="TQ499" s="34"/>
      <c r="TR499" s="34"/>
      <c r="TS499" s="34"/>
      <c r="TT499" s="34"/>
      <c r="TU499" s="34"/>
      <c r="TV499" s="34"/>
      <c r="TW499" s="34"/>
      <c r="TX499" s="34"/>
      <c r="TY499" s="34"/>
      <c r="TZ499" s="34"/>
      <c r="UA499" s="34"/>
      <c r="UB499" s="34"/>
      <c r="UC499" s="34"/>
      <c r="UD499" s="34"/>
      <c r="UE499" s="34"/>
      <c r="UF499" s="34"/>
      <c r="UG499" s="34"/>
      <c r="UH499" s="34"/>
      <c r="UI499" s="34"/>
      <c r="UJ499" s="34"/>
      <c r="UK499" s="34"/>
      <c r="UL499" s="34"/>
      <c r="UM499" s="34"/>
      <c r="UN499" s="34"/>
      <c r="UO499" s="34"/>
      <c r="UP499" s="34"/>
      <c r="UQ499" s="34"/>
      <c r="UR499" s="34"/>
      <c r="US499" s="34"/>
      <c r="UT499" s="34"/>
      <c r="UU499" s="34"/>
      <c r="UV499" s="34"/>
      <c r="UW499" s="34"/>
      <c r="UX499" s="34"/>
      <c r="UY499" s="34"/>
      <c r="UZ499" s="34"/>
      <c r="VA499" s="34"/>
      <c r="VB499" s="34"/>
      <c r="VC499" s="34"/>
      <c r="VD499" s="34"/>
      <c r="VE499" s="34"/>
      <c r="VF499" s="34"/>
      <c r="VG499" s="34"/>
      <c r="VH499" s="34"/>
      <c r="VI499" s="34"/>
      <c r="VJ499" s="34"/>
      <c r="VK499" s="34"/>
      <c r="VL499" s="34"/>
      <c r="VM499" s="34"/>
      <c r="VN499" s="34"/>
      <c r="VO499" s="34"/>
      <c r="VP499" s="34"/>
      <c r="VQ499" s="34"/>
      <c r="VR499" s="34"/>
      <c r="VS499" s="34"/>
      <c r="VT499" s="34"/>
      <c r="VU499" s="34"/>
      <c r="VV499" s="34"/>
      <c r="VW499" s="34"/>
      <c r="VX499" s="34"/>
      <c r="VY499" s="34"/>
      <c r="VZ499" s="34"/>
      <c r="WA499" s="34"/>
      <c r="WB499" s="34"/>
      <c r="WC499" s="34"/>
      <c r="WD499" s="34"/>
      <c r="WE499" s="34"/>
      <c r="WF499" s="34"/>
      <c r="WG499" s="34"/>
      <c r="WH499" s="34"/>
      <c r="WI499" s="34"/>
      <c r="WJ499" s="34"/>
      <c r="WK499" s="34"/>
      <c r="WL499" s="34"/>
      <c r="WM499" s="34"/>
      <c r="WN499" s="34"/>
      <c r="WO499" s="34"/>
      <c r="WP499" s="34"/>
      <c r="WQ499" s="34"/>
      <c r="WR499" s="34"/>
      <c r="WS499" s="34"/>
      <c r="WT499" s="34"/>
      <c r="WU499" s="34"/>
      <c r="WV499" s="34"/>
      <c r="WW499" s="34"/>
      <c r="WX499" s="34"/>
      <c r="WY499" s="34"/>
      <c r="WZ499" s="34"/>
      <c r="XA499" s="34"/>
      <c r="XB499" s="34"/>
      <c r="XC499" s="34"/>
      <c r="XD499" s="34"/>
      <c r="XE499" s="34"/>
      <c r="XF499" s="34"/>
      <c r="XG499" s="34"/>
      <c r="XH499" s="34"/>
      <c r="XI499" s="34"/>
      <c r="XJ499" s="34"/>
      <c r="XK499" s="34"/>
      <c r="XL499" s="34"/>
      <c r="XM499" s="34"/>
      <c r="XN499" s="34"/>
      <c r="XO499" s="34"/>
      <c r="XP499" s="34"/>
      <c r="XQ499" s="34"/>
      <c r="XR499" s="34"/>
      <c r="XS499" s="34"/>
      <c r="XT499" s="34"/>
      <c r="XU499" s="34"/>
      <c r="XV499" s="34"/>
      <c r="XW499" s="34"/>
      <c r="XX499" s="34"/>
      <c r="XY499" s="34"/>
      <c r="XZ499" s="34"/>
      <c r="YA499" s="34"/>
      <c r="YB499" s="34"/>
      <c r="YC499" s="34"/>
      <c r="YD499" s="34"/>
      <c r="YE499" s="34"/>
      <c r="YF499" s="34"/>
      <c r="YG499" s="34"/>
      <c r="YH499" s="34"/>
      <c r="YI499" s="34"/>
      <c r="YJ499" s="34"/>
      <c r="YK499" s="34"/>
      <c r="YL499" s="34"/>
      <c r="YM499" s="34"/>
      <c r="YN499" s="34"/>
      <c r="YO499" s="34"/>
      <c r="YP499" s="34"/>
      <c r="YQ499" s="34"/>
      <c r="YR499" s="34"/>
      <c r="YS499" s="34"/>
      <c r="YT499" s="34"/>
      <c r="YU499" s="34"/>
      <c r="YV499" s="34"/>
      <c r="YW499" s="34"/>
      <c r="YX499" s="34"/>
      <c r="YY499" s="34"/>
      <c r="YZ499" s="34"/>
      <c r="ZA499" s="34"/>
      <c r="ZB499" s="34"/>
      <c r="ZC499" s="34"/>
      <c r="ZD499" s="34"/>
      <c r="ZE499" s="34"/>
      <c r="ZF499" s="34"/>
      <c r="ZG499" s="34"/>
      <c r="ZH499" s="34"/>
      <c r="ZI499" s="34"/>
      <c r="ZJ499" s="34"/>
      <c r="ZK499" s="34"/>
      <c r="ZL499" s="34"/>
      <c r="ZM499" s="34"/>
      <c r="ZN499" s="34"/>
      <c r="ZO499" s="34"/>
      <c r="ZP499" s="34"/>
      <c r="ZQ499" s="34"/>
      <c r="ZR499" s="34"/>
      <c r="ZS499" s="34"/>
      <c r="ZT499" s="34"/>
      <c r="ZU499" s="34"/>
      <c r="ZV499" s="34"/>
      <c r="ZW499" s="34"/>
      <c r="ZX499" s="34"/>
      <c r="ZY499" s="34"/>
      <c r="ZZ499" s="34"/>
      <c r="AAA499" s="34"/>
      <c r="AAB499" s="34"/>
      <c r="AAC499" s="34"/>
      <c r="AAD499" s="34"/>
      <c r="AAE499" s="34"/>
      <c r="AAF499" s="34"/>
      <c r="AAG499" s="34"/>
      <c r="AAH499" s="34"/>
      <c r="AAI499" s="34"/>
      <c r="AAJ499" s="34"/>
      <c r="AAK499" s="34"/>
      <c r="AAL499" s="34"/>
      <c r="AAM499" s="34"/>
      <c r="AAN499" s="34"/>
      <c r="AAO499" s="34"/>
      <c r="AAP499" s="34"/>
      <c r="AAQ499" s="34"/>
      <c r="AAR499" s="34"/>
      <c r="AAS499" s="34"/>
      <c r="AAT499" s="34"/>
      <c r="AAU499" s="34"/>
      <c r="AAV499" s="34"/>
      <c r="AAW499" s="34"/>
      <c r="AAX499" s="34"/>
      <c r="AAY499" s="34"/>
      <c r="AAZ499" s="34"/>
      <c r="ABA499" s="34"/>
      <c r="ABB499" s="34"/>
      <c r="ABC499" s="34"/>
      <c r="ABD499" s="34"/>
      <c r="ABE499" s="34"/>
      <c r="ABF499" s="34"/>
      <c r="ABG499" s="34"/>
      <c r="ABH499" s="34"/>
      <c r="ABI499" s="34"/>
      <c r="ABJ499" s="34"/>
      <c r="ABK499" s="34"/>
      <c r="ABL499" s="34"/>
      <c r="ABM499" s="34"/>
      <c r="ABN499" s="34"/>
      <c r="ABO499" s="34"/>
      <c r="ABP499" s="34"/>
      <c r="ABQ499" s="34"/>
      <c r="ABR499" s="34"/>
      <c r="ABS499" s="34"/>
      <c r="ABT499" s="34"/>
      <c r="ABU499" s="34"/>
      <c r="ABV499" s="34"/>
      <c r="ABW499" s="34"/>
      <c r="ABX499" s="34"/>
      <c r="ABY499" s="34"/>
      <c r="ABZ499" s="34"/>
      <c r="ACA499" s="34"/>
      <c r="ACB499" s="34"/>
      <c r="ACC499" s="34"/>
      <c r="ACD499" s="34"/>
      <c r="ACE499" s="34"/>
      <c r="ACF499" s="34"/>
      <c r="ACG499" s="34"/>
      <c r="ACH499" s="34"/>
      <c r="ACI499" s="34"/>
      <c r="ACJ499" s="34"/>
      <c r="ACK499" s="34"/>
      <c r="ACL499" s="34"/>
      <c r="ACM499" s="34"/>
      <c r="ACN499" s="34"/>
      <c r="ACO499" s="34"/>
      <c r="ACP499" s="34"/>
      <c r="ACQ499" s="34"/>
      <c r="ACR499" s="34"/>
      <c r="ACS499" s="34"/>
      <c r="ACT499" s="34"/>
      <c r="ACU499" s="34"/>
      <c r="ACV499" s="34"/>
      <c r="ACW499" s="34"/>
      <c r="ACX499" s="34"/>
      <c r="ACY499" s="34"/>
      <c r="ACZ499" s="34"/>
      <c r="ADA499" s="34"/>
      <c r="ADB499" s="34"/>
      <c r="ADC499" s="34"/>
      <c r="ADD499" s="34"/>
      <c r="ADE499" s="34"/>
      <c r="ADF499" s="34"/>
      <c r="ADG499" s="34"/>
      <c r="ADH499" s="34"/>
      <c r="ADI499" s="34"/>
      <c r="ADJ499" s="34"/>
      <c r="ADK499" s="34"/>
      <c r="ADL499" s="34"/>
      <c r="ADM499" s="34"/>
      <c r="ADN499" s="34"/>
      <c r="ADO499" s="34"/>
      <c r="ADP499" s="34"/>
      <c r="ADQ499" s="34"/>
      <c r="ADR499" s="34"/>
      <c r="ADS499" s="34"/>
      <c r="ADT499" s="34"/>
      <c r="ADU499" s="34"/>
      <c r="ADV499" s="34"/>
      <c r="ADW499" s="34"/>
      <c r="ADX499" s="34"/>
      <c r="ADY499" s="34"/>
      <c r="ADZ499" s="34"/>
      <c r="AEA499" s="34"/>
      <c r="AEB499" s="34"/>
      <c r="AEC499" s="34"/>
      <c r="AED499" s="34"/>
      <c r="AEE499" s="34"/>
      <c r="AEF499" s="34"/>
      <c r="AEG499" s="34"/>
      <c r="AEH499" s="34"/>
      <c r="AEI499" s="34"/>
      <c r="AEJ499" s="34"/>
      <c r="AEK499" s="34"/>
      <c r="AEL499" s="34"/>
      <c r="AEM499" s="34"/>
      <c r="AEN499" s="34"/>
      <c r="AEO499" s="34"/>
      <c r="AEP499" s="34"/>
      <c r="AEQ499" s="34"/>
      <c r="AER499" s="34"/>
      <c r="AES499" s="34"/>
      <c r="AET499" s="34"/>
      <c r="AEU499" s="34"/>
      <c r="AEV499" s="34"/>
      <c r="AEW499" s="34"/>
      <c r="AEX499" s="34"/>
      <c r="AEY499" s="34"/>
      <c r="AEZ499" s="34"/>
      <c r="AFA499" s="34"/>
      <c r="AFB499" s="34"/>
      <c r="AFC499" s="34"/>
      <c r="AFD499" s="34"/>
      <c r="AFE499" s="34"/>
      <c r="AFF499" s="34"/>
      <c r="AFG499" s="34"/>
      <c r="AFH499" s="34"/>
      <c r="AFI499" s="34"/>
      <c r="AFJ499" s="34"/>
      <c r="AFK499" s="34"/>
      <c r="AFL499" s="34"/>
      <c r="AFM499" s="34"/>
      <c r="AFN499" s="34"/>
      <c r="AFO499" s="34"/>
      <c r="AFP499" s="34"/>
      <c r="AFQ499" s="34"/>
      <c r="AFR499" s="34"/>
      <c r="AFS499" s="34"/>
      <c r="AFT499" s="34"/>
      <c r="AFU499" s="34"/>
      <c r="AFV499" s="34"/>
      <c r="AFW499" s="34"/>
      <c r="AFX499" s="34"/>
      <c r="AFY499" s="34"/>
      <c r="AFZ499" s="34"/>
      <c r="AGA499" s="34"/>
      <c r="AGB499" s="34"/>
      <c r="AGC499" s="34"/>
      <c r="AGD499" s="34"/>
      <c r="AGE499" s="34"/>
      <c r="AGF499" s="34"/>
      <c r="AGG499" s="34"/>
      <c r="AGH499" s="34"/>
      <c r="AGI499" s="34"/>
      <c r="AGJ499" s="34"/>
      <c r="AGK499" s="34"/>
      <c r="AGL499" s="34"/>
      <c r="AGM499" s="34"/>
      <c r="AGN499" s="34"/>
      <c r="AGO499" s="34"/>
      <c r="AGP499" s="34"/>
      <c r="AGQ499" s="34"/>
      <c r="AGR499" s="34"/>
      <c r="AGS499" s="34"/>
      <c r="AGT499" s="34"/>
      <c r="AGU499" s="34"/>
      <c r="AGV499" s="34"/>
      <c r="AGW499" s="34"/>
      <c r="AGX499" s="34"/>
      <c r="AGY499" s="34"/>
      <c r="AGZ499" s="34"/>
      <c r="AHA499" s="34"/>
      <c r="AHB499" s="34"/>
      <c r="AHC499" s="34"/>
      <c r="AHD499" s="34"/>
      <c r="AHE499" s="34"/>
      <c r="AHF499" s="34"/>
      <c r="AHG499" s="34"/>
      <c r="AHH499" s="34"/>
      <c r="AHI499" s="34"/>
      <c r="AHJ499" s="34"/>
      <c r="AHK499" s="34"/>
      <c r="AHL499" s="34"/>
      <c r="AHM499" s="34"/>
      <c r="AHN499" s="34"/>
      <c r="AHO499" s="34"/>
      <c r="AHP499" s="34"/>
      <c r="AHQ499" s="34"/>
      <c r="AHR499" s="34"/>
      <c r="AHS499" s="34"/>
      <c r="AHT499" s="34"/>
      <c r="AHU499" s="34"/>
      <c r="AHV499" s="34"/>
      <c r="AHW499" s="34"/>
      <c r="AHX499" s="34"/>
      <c r="AHY499" s="34"/>
      <c r="AHZ499" s="34"/>
      <c r="AIA499" s="34"/>
      <c r="AIB499" s="34"/>
      <c r="AIC499" s="34"/>
      <c r="AID499" s="34"/>
      <c r="AIE499" s="34"/>
      <c r="AIF499" s="34"/>
      <c r="AIG499" s="34"/>
      <c r="AIH499" s="34"/>
      <c r="AII499" s="34"/>
      <c r="AIJ499" s="34"/>
      <c r="AIK499" s="34"/>
      <c r="AIL499" s="34"/>
      <c r="AIM499" s="34"/>
      <c r="AIN499" s="34"/>
      <c r="AIO499" s="34"/>
      <c r="AIP499" s="34"/>
      <c r="AIQ499" s="34"/>
      <c r="AIR499" s="34"/>
      <c r="AIS499" s="34"/>
      <c r="AIT499" s="34"/>
      <c r="AIU499" s="34"/>
      <c r="AIV499" s="34"/>
      <c r="AIW499" s="34"/>
      <c r="AIX499" s="34"/>
      <c r="AIY499" s="34"/>
      <c r="AIZ499" s="34"/>
      <c r="AJA499" s="34"/>
      <c r="AJB499" s="34"/>
      <c r="AJC499" s="34"/>
      <c r="AJD499" s="34"/>
      <c r="AJE499" s="34"/>
      <c r="AJF499" s="34"/>
      <c r="AJG499" s="34"/>
      <c r="AJH499" s="34"/>
      <c r="AJI499" s="34"/>
      <c r="AJJ499" s="34"/>
      <c r="AJK499" s="34"/>
      <c r="AJL499" s="34"/>
      <c r="AJM499" s="34"/>
      <c r="AJN499" s="34"/>
      <c r="AJO499" s="34"/>
      <c r="AJP499" s="34"/>
      <c r="AJQ499" s="34"/>
      <c r="AJR499" s="34"/>
      <c r="AJS499" s="34"/>
      <c r="AJT499" s="34"/>
      <c r="AJU499" s="34"/>
      <c r="AJV499" s="34"/>
      <c r="AJW499" s="34"/>
      <c r="AJX499" s="34"/>
      <c r="AJY499" s="34"/>
      <c r="AJZ499" s="34"/>
      <c r="AKA499" s="34"/>
      <c r="AKB499" s="34"/>
      <c r="AKC499" s="34"/>
      <c r="AKD499" s="34"/>
      <c r="AKE499" s="34"/>
      <c r="AKF499" s="34"/>
      <c r="AKG499" s="34"/>
      <c r="AKH499" s="34"/>
      <c r="AKI499" s="34"/>
      <c r="AKJ499" s="34"/>
      <c r="AKK499" s="34"/>
      <c r="AKL499" s="34"/>
      <c r="AKM499" s="34"/>
      <c r="AKN499" s="34"/>
      <c r="AKO499" s="34"/>
      <c r="AKP499" s="34"/>
      <c r="AKQ499" s="34"/>
      <c r="AKR499" s="34"/>
      <c r="AKS499" s="34"/>
      <c r="AKT499" s="34"/>
      <c r="AKU499" s="34"/>
      <c r="AKV499" s="34"/>
      <c r="AKW499" s="34"/>
      <c r="AKX499" s="34"/>
      <c r="AKY499" s="34"/>
      <c r="AKZ499" s="34"/>
      <c r="ALA499" s="34"/>
      <c r="ALB499" s="34"/>
      <c r="ALC499" s="34"/>
      <c r="ALD499" s="34"/>
      <c r="ALE499" s="34"/>
      <c r="ALF499" s="34"/>
      <c r="ALG499" s="34"/>
      <c r="ALH499" s="34"/>
      <c r="ALI499" s="34"/>
      <c r="ALJ499" s="34"/>
      <c r="ALK499" s="34"/>
      <c r="ALL499" s="34"/>
      <c r="ALM499" s="34"/>
      <c r="ALN499" s="34"/>
      <c r="ALO499" s="34"/>
      <c r="ALP499" s="34"/>
      <c r="ALQ499" s="34"/>
      <c r="ALR499" s="34"/>
      <c r="ALS499" s="34"/>
      <c r="ALT499" s="34"/>
      <c r="ALU499" s="34"/>
      <c r="ALV499" s="34"/>
      <c r="ALW499" s="34"/>
      <c r="ALX499" s="34"/>
      <c r="ALY499" s="34"/>
      <c r="ALZ499" s="34"/>
      <c r="AMA499" s="34"/>
      <c r="AMB499" s="34"/>
      <c r="AMC499" s="34"/>
      <c r="AMD499" s="34"/>
      <c r="AME499" s="34"/>
      <c r="AMF499" s="34"/>
      <c r="AMG499" s="34"/>
      <c r="AMH499" s="34"/>
      <c r="AMI499" s="34"/>
      <c r="AMJ499" s="34"/>
      <c r="AMK499" s="34"/>
    </row>
    <row r="500" spans="1:1025" x14ac:dyDescent="0.25">
      <c r="A500" s="34"/>
      <c r="B500" s="16"/>
      <c r="C500" s="19"/>
      <c r="D500" s="19"/>
      <c r="E500" s="21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  <c r="AP500" s="34"/>
      <c r="AQ500" s="34"/>
      <c r="AR500" s="34"/>
      <c r="AS500" s="34"/>
      <c r="AT500" s="34"/>
      <c r="AU500" s="34"/>
      <c r="AV500" s="34"/>
      <c r="AW500" s="34"/>
      <c r="AX500" s="34"/>
      <c r="AY500" s="34"/>
      <c r="AZ500" s="34"/>
      <c r="BA500" s="34"/>
      <c r="BB500" s="34"/>
      <c r="BC500" s="34"/>
      <c r="BD500" s="34"/>
      <c r="BE500" s="34"/>
      <c r="BF500" s="34"/>
      <c r="BG500" s="34"/>
      <c r="BH500" s="34"/>
      <c r="BI500" s="34"/>
      <c r="BJ500" s="34"/>
      <c r="BK500" s="34"/>
      <c r="BL500" s="34"/>
      <c r="BM500" s="34"/>
      <c r="BN500" s="34"/>
      <c r="BO500" s="34"/>
      <c r="BP500" s="34"/>
      <c r="BQ500" s="34"/>
      <c r="BR500" s="34"/>
      <c r="BS500" s="34"/>
      <c r="BT500" s="34"/>
      <c r="BU500" s="34"/>
      <c r="BV500" s="34"/>
      <c r="BW500" s="34"/>
      <c r="BX500" s="34"/>
      <c r="BY500" s="34"/>
      <c r="BZ500" s="34"/>
      <c r="CA500" s="34"/>
      <c r="CB500" s="34"/>
      <c r="CC500" s="34"/>
      <c r="CD500" s="34"/>
      <c r="CE500" s="34"/>
      <c r="CF500" s="34"/>
      <c r="CG500" s="34"/>
      <c r="CH500" s="34"/>
      <c r="CI500" s="34"/>
      <c r="CJ500" s="34"/>
      <c r="CK500" s="34"/>
      <c r="CL500" s="34"/>
      <c r="CM500" s="34"/>
      <c r="CN500" s="34"/>
      <c r="CO500" s="34"/>
      <c r="CP500" s="34"/>
      <c r="CQ500" s="34"/>
      <c r="CR500" s="34"/>
      <c r="CS500" s="34"/>
      <c r="CT500" s="34"/>
      <c r="CU500" s="34"/>
      <c r="CV500" s="34"/>
      <c r="CW500" s="34"/>
      <c r="CX500" s="34"/>
      <c r="CY500" s="34"/>
      <c r="CZ500" s="34"/>
      <c r="DA500" s="34"/>
      <c r="DB500" s="34"/>
      <c r="DC500" s="34"/>
      <c r="DD500" s="34"/>
      <c r="DE500" s="34"/>
      <c r="DF500" s="34"/>
      <c r="DG500" s="34"/>
      <c r="DH500" s="34"/>
      <c r="DI500" s="34"/>
      <c r="DJ500" s="34"/>
      <c r="DK500" s="34"/>
      <c r="DL500" s="34"/>
      <c r="DM500" s="34"/>
      <c r="DN500" s="34"/>
      <c r="DO500" s="34"/>
      <c r="DP500" s="34"/>
      <c r="DQ500" s="34"/>
      <c r="DR500" s="34"/>
      <c r="DS500" s="34"/>
      <c r="DT500" s="34"/>
      <c r="DU500" s="34"/>
      <c r="DV500" s="34"/>
      <c r="DW500" s="34"/>
      <c r="DX500" s="34"/>
      <c r="DY500" s="34"/>
      <c r="DZ500" s="34"/>
      <c r="EA500" s="34"/>
      <c r="EB500" s="34"/>
      <c r="EC500" s="34"/>
      <c r="ED500" s="34"/>
      <c r="EE500" s="34"/>
      <c r="EF500" s="34"/>
      <c r="EG500" s="34"/>
      <c r="EH500" s="34"/>
      <c r="EI500" s="34"/>
      <c r="EJ500" s="34"/>
      <c r="EK500" s="34"/>
      <c r="EL500" s="34"/>
      <c r="EM500" s="34"/>
      <c r="EN500" s="34"/>
      <c r="EO500" s="34"/>
      <c r="EP500" s="34"/>
      <c r="EQ500" s="34"/>
      <c r="ER500" s="34"/>
      <c r="ES500" s="34"/>
      <c r="ET500" s="34"/>
      <c r="EU500" s="34"/>
      <c r="EV500" s="34"/>
      <c r="EW500" s="34"/>
      <c r="EX500" s="34"/>
      <c r="EY500" s="34"/>
      <c r="EZ500" s="34"/>
      <c r="FA500" s="34"/>
      <c r="FB500" s="34"/>
      <c r="FC500" s="34"/>
      <c r="FD500" s="34"/>
      <c r="FE500" s="34"/>
      <c r="FF500" s="34"/>
      <c r="FG500" s="34"/>
      <c r="FH500" s="34"/>
      <c r="FI500" s="34"/>
      <c r="FJ500" s="34"/>
      <c r="FK500" s="34"/>
      <c r="FL500" s="34"/>
      <c r="FM500" s="34"/>
      <c r="FN500" s="34"/>
      <c r="FO500" s="34"/>
      <c r="FP500" s="34"/>
      <c r="FQ500" s="34"/>
      <c r="FR500" s="34"/>
      <c r="FS500" s="34"/>
      <c r="FT500" s="34"/>
      <c r="FU500" s="34"/>
      <c r="FV500" s="34"/>
      <c r="FW500" s="34"/>
      <c r="FX500" s="34"/>
      <c r="FY500" s="34"/>
      <c r="FZ500" s="34"/>
      <c r="GA500" s="34"/>
      <c r="GB500" s="34"/>
      <c r="GC500" s="34"/>
      <c r="GD500" s="34"/>
      <c r="GE500" s="34"/>
      <c r="GF500" s="34"/>
      <c r="GG500" s="34"/>
      <c r="GH500" s="34"/>
      <c r="GI500" s="34"/>
      <c r="GJ500" s="34"/>
      <c r="GK500" s="34"/>
      <c r="GL500" s="34"/>
      <c r="GM500" s="34"/>
      <c r="GN500" s="34"/>
      <c r="GO500" s="34"/>
      <c r="GP500" s="34"/>
      <c r="GQ500" s="34"/>
      <c r="GR500" s="34"/>
      <c r="GS500" s="34"/>
      <c r="GT500" s="34"/>
      <c r="GU500" s="34"/>
      <c r="GV500" s="34"/>
      <c r="GW500" s="34"/>
      <c r="GX500" s="34"/>
      <c r="GY500" s="34"/>
      <c r="GZ500" s="34"/>
      <c r="HA500" s="34"/>
      <c r="HB500" s="34"/>
      <c r="HC500" s="34"/>
      <c r="HD500" s="34"/>
      <c r="HE500" s="34"/>
      <c r="HF500" s="34"/>
      <c r="HG500" s="34"/>
      <c r="HH500" s="34"/>
      <c r="HI500" s="34"/>
      <c r="HJ500" s="34"/>
      <c r="HK500" s="34"/>
      <c r="HL500" s="34"/>
      <c r="HM500" s="34"/>
      <c r="HN500" s="34"/>
      <c r="HO500" s="34"/>
      <c r="HP500" s="34"/>
      <c r="HQ500" s="34"/>
      <c r="HR500" s="34"/>
      <c r="HS500" s="34"/>
      <c r="HT500" s="34"/>
      <c r="HU500" s="34"/>
      <c r="HV500" s="34"/>
      <c r="HW500" s="34"/>
      <c r="HX500" s="34"/>
      <c r="HY500" s="34"/>
      <c r="HZ500" s="34"/>
      <c r="IA500" s="34"/>
      <c r="IB500" s="34"/>
      <c r="IC500" s="34"/>
      <c r="ID500" s="34"/>
      <c r="IE500" s="34"/>
      <c r="IF500" s="34"/>
      <c r="IG500" s="34"/>
      <c r="IH500" s="34"/>
      <c r="II500" s="34"/>
      <c r="IJ500" s="34"/>
      <c r="IK500" s="34"/>
      <c r="IL500" s="34"/>
      <c r="IM500" s="34"/>
      <c r="IN500" s="34"/>
      <c r="IO500" s="34"/>
      <c r="IP500" s="34"/>
      <c r="IQ500" s="34"/>
      <c r="IR500" s="34"/>
      <c r="IS500" s="34"/>
      <c r="IT500" s="34"/>
      <c r="IU500" s="34"/>
      <c r="IV500" s="34"/>
      <c r="IW500" s="34"/>
      <c r="IX500" s="34"/>
      <c r="IY500" s="34"/>
      <c r="IZ500" s="34"/>
      <c r="JA500" s="34"/>
      <c r="JB500" s="34"/>
      <c r="JC500" s="34"/>
      <c r="JD500" s="34"/>
      <c r="JE500" s="34"/>
      <c r="JF500" s="34"/>
      <c r="JG500" s="34"/>
      <c r="JH500" s="34"/>
      <c r="JI500" s="34"/>
      <c r="JJ500" s="34"/>
      <c r="JK500" s="34"/>
      <c r="JL500" s="34"/>
      <c r="JM500" s="34"/>
      <c r="JN500" s="34"/>
      <c r="JO500" s="34"/>
      <c r="JP500" s="34"/>
      <c r="JQ500" s="34"/>
      <c r="JR500" s="34"/>
      <c r="JS500" s="34"/>
      <c r="JT500" s="34"/>
      <c r="JU500" s="34"/>
      <c r="JV500" s="34"/>
      <c r="JW500" s="34"/>
      <c r="JX500" s="34"/>
      <c r="JY500" s="34"/>
      <c r="JZ500" s="34"/>
      <c r="KA500" s="34"/>
      <c r="KB500" s="34"/>
      <c r="KC500" s="34"/>
      <c r="KD500" s="34"/>
      <c r="KE500" s="34"/>
      <c r="KF500" s="34"/>
      <c r="KG500" s="34"/>
      <c r="KH500" s="34"/>
      <c r="KI500" s="34"/>
      <c r="KJ500" s="34"/>
      <c r="KK500" s="34"/>
      <c r="KL500" s="34"/>
      <c r="KM500" s="34"/>
      <c r="KN500" s="34"/>
      <c r="KO500" s="34"/>
      <c r="KP500" s="34"/>
      <c r="KQ500" s="34"/>
      <c r="KR500" s="34"/>
      <c r="KS500" s="34"/>
      <c r="KT500" s="34"/>
      <c r="KU500" s="34"/>
      <c r="KV500" s="34"/>
      <c r="KW500" s="34"/>
      <c r="KX500" s="34"/>
      <c r="KY500" s="34"/>
      <c r="KZ500" s="34"/>
      <c r="LA500" s="34"/>
      <c r="LB500" s="34"/>
      <c r="LC500" s="34"/>
      <c r="LD500" s="34"/>
      <c r="LE500" s="34"/>
      <c r="LF500" s="34"/>
      <c r="LG500" s="34"/>
      <c r="LH500" s="34"/>
      <c r="LI500" s="34"/>
      <c r="LJ500" s="34"/>
      <c r="LK500" s="34"/>
      <c r="LL500" s="34"/>
      <c r="LM500" s="34"/>
      <c r="LN500" s="34"/>
      <c r="LO500" s="34"/>
      <c r="LP500" s="34"/>
      <c r="LQ500" s="34"/>
      <c r="LR500" s="34"/>
      <c r="LS500" s="34"/>
      <c r="LT500" s="34"/>
      <c r="LU500" s="34"/>
      <c r="LV500" s="34"/>
      <c r="LW500" s="34"/>
      <c r="LX500" s="34"/>
      <c r="LY500" s="34"/>
      <c r="LZ500" s="34"/>
      <c r="MA500" s="34"/>
      <c r="MB500" s="34"/>
      <c r="MC500" s="34"/>
      <c r="MD500" s="34"/>
      <c r="ME500" s="34"/>
      <c r="MF500" s="34"/>
      <c r="MG500" s="34"/>
      <c r="MH500" s="34"/>
      <c r="MI500" s="34"/>
      <c r="MJ500" s="34"/>
      <c r="MK500" s="34"/>
      <c r="ML500" s="34"/>
      <c r="MM500" s="34"/>
      <c r="MN500" s="34"/>
      <c r="MO500" s="34"/>
      <c r="MP500" s="34"/>
      <c r="MQ500" s="34"/>
      <c r="MR500" s="34"/>
      <c r="MS500" s="34"/>
      <c r="MT500" s="34"/>
      <c r="MU500" s="34"/>
      <c r="MV500" s="34"/>
      <c r="MW500" s="34"/>
      <c r="MX500" s="34"/>
      <c r="MY500" s="34"/>
      <c r="MZ500" s="34"/>
      <c r="NA500" s="34"/>
      <c r="NB500" s="34"/>
      <c r="NC500" s="34"/>
      <c r="ND500" s="34"/>
      <c r="NE500" s="34"/>
      <c r="NF500" s="34"/>
      <c r="NG500" s="34"/>
      <c r="NH500" s="34"/>
      <c r="NI500" s="34"/>
      <c r="NJ500" s="34"/>
      <c r="NK500" s="34"/>
      <c r="NL500" s="34"/>
      <c r="NM500" s="34"/>
      <c r="NN500" s="34"/>
      <c r="NO500" s="34"/>
      <c r="NP500" s="34"/>
      <c r="NQ500" s="34"/>
      <c r="NR500" s="34"/>
      <c r="NS500" s="34"/>
      <c r="NT500" s="34"/>
      <c r="NU500" s="34"/>
      <c r="NV500" s="34"/>
      <c r="NW500" s="34"/>
      <c r="NX500" s="34"/>
      <c r="NY500" s="34"/>
      <c r="NZ500" s="34"/>
      <c r="OA500" s="34"/>
      <c r="OB500" s="34"/>
      <c r="OC500" s="34"/>
      <c r="OD500" s="34"/>
      <c r="OE500" s="34"/>
      <c r="OF500" s="34"/>
      <c r="OG500" s="34"/>
      <c r="OH500" s="34"/>
      <c r="OI500" s="34"/>
      <c r="OJ500" s="34"/>
      <c r="OK500" s="34"/>
      <c r="OL500" s="34"/>
      <c r="OM500" s="34"/>
      <c r="ON500" s="34"/>
      <c r="OO500" s="34"/>
      <c r="OP500" s="34"/>
      <c r="OQ500" s="34"/>
      <c r="OR500" s="34"/>
      <c r="OS500" s="34"/>
      <c r="OT500" s="34"/>
      <c r="OU500" s="34"/>
      <c r="OV500" s="34"/>
      <c r="OW500" s="34"/>
      <c r="OX500" s="34"/>
      <c r="OY500" s="34"/>
      <c r="OZ500" s="34"/>
      <c r="PA500" s="34"/>
      <c r="PB500" s="34"/>
      <c r="PC500" s="34"/>
      <c r="PD500" s="34"/>
      <c r="PE500" s="34"/>
      <c r="PF500" s="34"/>
      <c r="PG500" s="34"/>
      <c r="PH500" s="34"/>
      <c r="PI500" s="34"/>
      <c r="PJ500" s="34"/>
      <c r="PK500" s="34"/>
      <c r="PL500" s="34"/>
      <c r="PM500" s="34"/>
      <c r="PN500" s="34"/>
      <c r="PO500" s="34"/>
      <c r="PP500" s="34"/>
      <c r="PQ500" s="34"/>
      <c r="PR500" s="34"/>
      <c r="PS500" s="34"/>
      <c r="PT500" s="34"/>
      <c r="PU500" s="34"/>
      <c r="PV500" s="34"/>
      <c r="PW500" s="34"/>
      <c r="PX500" s="34"/>
      <c r="PY500" s="34"/>
      <c r="PZ500" s="34"/>
      <c r="QA500" s="34"/>
      <c r="QB500" s="34"/>
      <c r="QC500" s="34"/>
      <c r="QD500" s="34"/>
      <c r="QE500" s="34"/>
      <c r="QF500" s="34"/>
      <c r="QG500" s="34"/>
      <c r="QH500" s="34"/>
      <c r="QI500" s="34"/>
      <c r="QJ500" s="34"/>
      <c r="QK500" s="34"/>
      <c r="QL500" s="34"/>
      <c r="QM500" s="34"/>
      <c r="QN500" s="34"/>
      <c r="QO500" s="34"/>
      <c r="QP500" s="34"/>
      <c r="QQ500" s="34"/>
      <c r="QR500" s="34"/>
      <c r="QS500" s="34"/>
      <c r="QT500" s="34"/>
      <c r="QU500" s="34"/>
      <c r="QV500" s="34"/>
      <c r="QW500" s="34"/>
      <c r="QX500" s="34"/>
      <c r="QY500" s="34"/>
      <c r="QZ500" s="34"/>
      <c r="RA500" s="34"/>
      <c r="RB500" s="34"/>
      <c r="RC500" s="34"/>
      <c r="RD500" s="34"/>
      <c r="RE500" s="34"/>
      <c r="RF500" s="34"/>
      <c r="RG500" s="34"/>
      <c r="RH500" s="34"/>
      <c r="RI500" s="34"/>
      <c r="RJ500" s="34"/>
      <c r="RK500" s="34"/>
      <c r="RL500" s="34"/>
      <c r="RM500" s="34"/>
      <c r="RN500" s="34"/>
      <c r="RO500" s="34"/>
      <c r="RP500" s="34"/>
      <c r="RQ500" s="34"/>
      <c r="RR500" s="34"/>
      <c r="RS500" s="34"/>
      <c r="RT500" s="34"/>
      <c r="RU500" s="34"/>
      <c r="RV500" s="34"/>
      <c r="RW500" s="34"/>
      <c r="RX500" s="34"/>
      <c r="RY500" s="34"/>
      <c r="RZ500" s="34"/>
      <c r="SA500" s="34"/>
      <c r="SB500" s="34"/>
      <c r="SC500" s="34"/>
      <c r="SD500" s="34"/>
      <c r="SE500" s="34"/>
      <c r="SF500" s="34"/>
      <c r="SG500" s="34"/>
      <c r="SH500" s="34"/>
      <c r="SI500" s="34"/>
      <c r="SJ500" s="34"/>
      <c r="SK500" s="34"/>
      <c r="SL500" s="34"/>
      <c r="SM500" s="34"/>
      <c r="SN500" s="34"/>
      <c r="SO500" s="34"/>
      <c r="SP500" s="34"/>
      <c r="SQ500" s="34"/>
      <c r="SR500" s="34"/>
      <c r="SS500" s="34"/>
      <c r="ST500" s="34"/>
      <c r="SU500" s="34"/>
      <c r="SV500" s="34"/>
      <c r="SW500" s="34"/>
      <c r="SX500" s="34"/>
      <c r="SY500" s="34"/>
      <c r="SZ500" s="34"/>
      <c r="TA500" s="34"/>
      <c r="TB500" s="34"/>
      <c r="TC500" s="34"/>
      <c r="TD500" s="34"/>
      <c r="TE500" s="34"/>
      <c r="TF500" s="34"/>
      <c r="TG500" s="34"/>
      <c r="TH500" s="34"/>
      <c r="TI500" s="34"/>
      <c r="TJ500" s="34"/>
      <c r="TK500" s="34"/>
      <c r="TL500" s="34"/>
      <c r="TM500" s="34"/>
      <c r="TN500" s="34"/>
      <c r="TO500" s="34"/>
      <c r="TP500" s="34"/>
      <c r="TQ500" s="34"/>
      <c r="TR500" s="34"/>
      <c r="TS500" s="34"/>
      <c r="TT500" s="34"/>
      <c r="TU500" s="34"/>
      <c r="TV500" s="34"/>
      <c r="TW500" s="34"/>
      <c r="TX500" s="34"/>
      <c r="TY500" s="34"/>
      <c r="TZ500" s="34"/>
      <c r="UA500" s="34"/>
      <c r="UB500" s="34"/>
      <c r="UC500" s="34"/>
      <c r="UD500" s="34"/>
      <c r="UE500" s="34"/>
      <c r="UF500" s="34"/>
      <c r="UG500" s="34"/>
      <c r="UH500" s="34"/>
      <c r="UI500" s="34"/>
      <c r="UJ500" s="34"/>
      <c r="UK500" s="34"/>
      <c r="UL500" s="34"/>
      <c r="UM500" s="34"/>
      <c r="UN500" s="34"/>
      <c r="UO500" s="34"/>
      <c r="UP500" s="34"/>
      <c r="UQ500" s="34"/>
      <c r="UR500" s="34"/>
      <c r="US500" s="34"/>
      <c r="UT500" s="34"/>
      <c r="UU500" s="34"/>
      <c r="UV500" s="34"/>
      <c r="UW500" s="34"/>
      <c r="UX500" s="34"/>
      <c r="UY500" s="34"/>
      <c r="UZ500" s="34"/>
      <c r="VA500" s="34"/>
      <c r="VB500" s="34"/>
      <c r="VC500" s="34"/>
      <c r="VD500" s="34"/>
      <c r="VE500" s="34"/>
      <c r="VF500" s="34"/>
      <c r="VG500" s="34"/>
      <c r="VH500" s="34"/>
      <c r="VI500" s="34"/>
      <c r="VJ500" s="34"/>
      <c r="VK500" s="34"/>
      <c r="VL500" s="34"/>
      <c r="VM500" s="34"/>
      <c r="VN500" s="34"/>
      <c r="VO500" s="34"/>
      <c r="VP500" s="34"/>
      <c r="VQ500" s="34"/>
      <c r="VR500" s="34"/>
      <c r="VS500" s="34"/>
      <c r="VT500" s="34"/>
      <c r="VU500" s="34"/>
      <c r="VV500" s="34"/>
      <c r="VW500" s="34"/>
      <c r="VX500" s="34"/>
      <c r="VY500" s="34"/>
      <c r="VZ500" s="34"/>
      <c r="WA500" s="34"/>
      <c r="WB500" s="34"/>
      <c r="WC500" s="34"/>
      <c r="WD500" s="34"/>
      <c r="WE500" s="34"/>
      <c r="WF500" s="34"/>
      <c r="WG500" s="34"/>
      <c r="WH500" s="34"/>
      <c r="WI500" s="34"/>
      <c r="WJ500" s="34"/>
      <c r="WK500" s="34"/>
      <c r="WL500" s="34"/>
      <c r="WM500" s="34"/>
      <c r="WN500" s="34"/>
      <c r="WO500" s="34"/>
      <c r="WP500" s="34"/>
      <c r="WQ500" s="34"/>
      <c r="WR500" s="34"/>
      <c r="WS500" s="34"/>
      <c r="WT500" s="34"/>
      <c r="WU500" s="34"/>
      <c r="WV500" s="34"/>
      <c r="WW500" s="34"/>
      <c r="WX500" s="34"/>
      <c r="WY500" s="34"/>
      <c r="WZ500" s="34"/>
      <c r="XA500" s="34"/>
      <c r="XB500" s="34"/>
      <c r="XC500" s="34"/>
      <c r="XD500" s="34"/>
      <c r="XE500" s="34"/>
      <c r="XF500" s="34"/>
      <c r="XG500" s="34"/>
      <c r="XH500" s="34"/>
      <c r="XI500" s="34"/>
      <c r="XJ500" s="34"/>
      <c r="XK500" s="34"/>
      <c r="XL500" s="34"/>
      <c r="XM500" s="34"/>
      <c r="XN500" s="34"/>
      <c r="XO500" s="34"/>
      <c r="XP500" s="34"/>
      <c r="XQ500" s="34"/>
      <c r="XR500" s="34"/>
      <c r="XS500" s="34"/>
      <c r="XT500" s="34"/>
      <c r="XU500" s="34"/>
      <c r="XV500" s="34"/>
      <c r="XW500" s="34"/>
      <c r="XX500" s="34"/>
      <c r="XY500" s="34"/>
      <c r="XZ500" s="34"/>
      <c r="YA500" s="34"/>
      <c r="YB500" s="34"/>
      <c r="YC500" s="34"/>
      <c r="YD500" s="34"/>
      <c r="YE500" s="34"/>
      <c r="YF500" s="34"/>
      <c r="YG500" s="34"/>
      <c r="YH500" s="34"/>
      <c r="YI500" s="34"/>
      <c r="YJ500" s="34"/>
      <c r="YK500" s="34"/>
      <c r="YL500" s="34"/>
      <c r="YM500" s="34"/>
      <c r="YN500" s="34"/>
      <c r="YO500" s="34"/>
      <c r="YP500" s="34"/>
      <c r="YQ500" s="34"/>
      <c r="YR500" s="34"/>
      <c r="YS500" s="34"/>
      <c r="YT500" s="34"/>
      <c r="YU500" s="34"/>
      <c r="YV500" s="34"/>
      <c r="YW500" s="34"/>
      <c r="YX500" s="34"/>
      <c r="YY500" s="34"/>
      <c r="YZ500" s="34"/>
      <c r="ZA500" s="34"/>
      <c r="ZB500" s="34"/>
      <c r="ZC500" s="34"/>
      <c r="ZD500" s="34"/>
      <c r="ZE500" s="34"/>
      <c r="ZF500" s="34"/>
      <c r="ZG500" s="34"/>
      <c r="ZH500" s="34"/>
      <c r="ZI500" s="34"/>
      <c r="ZJ500" s="34"/>
      <c r="ZK500" s="34"/>
      <c r="ZL500" s="34"/>
      <c r="ZM500" s="34"/>
      <c r="ZN500" s="34"/>
      <c r="ZO500" s="34"/>
      <c r="ZP500" s="34"/>
      <c r="ZQ500" s="34"/>
      <c r="ZR500" s="34"/>
      <c r="ZS500" s="34"/>
      <c r="ZT500" s="34"/>
      <c r="ZU500" s="34"/>
      <c r="ZV500" s="34"/>
      <c r="ZW500" s="34"/>
      <c r="ZX500" s="34"/>
      <c r="ZY500" s="34"/>
      <c r="ZZ500" s="34"/>
      <c r="AAA500" s="34"/>
      <c r="AAB500" s="34"/>
      <c r="AAC500" s="34"/>
      <c r="AAD500" s="34"/>
      <c r="AAE500" s="34"/>
      <c r="AAF500" s="34"/>
      <c r="AAG500" s="34"/>
      <c r="AAH500" s="34"/>
      <c r="AAI500" s="34"/>
      <c r="AAJ500" s="34"/>
      <c r="AAK500" s="34"/>
      <c r="AAL500" s="34"/>
      <c r="AAM500" s="34"/>
      <c r="AAN500" s="34"/>
      <c r="AAO500" s="34"/>
      <c r="AAP500" s="34"/>
      <c r="AAQ500" s="34"/>
      <c r="AAR500" s="34"/>
      <c r="AAS500" s="34"/>
      <c r="AAT500" s="34"/>
      <c r="AAU500" s="34"/>
      <c r="AAV500" s="34"/>
      <c r="AAW500" s="34"/>
      <c r="AAX500" s="34"/>
      <c r="AAY500" s="34"/>
      <c r="AAZ500" s="34"/>
      <c r="ABA500" s="34"/>
      <c r="ABB500" s="34"/>
      <c r="ABC500" s="34"/>
      <c r="ABD500" s="34"/>
      <c r="ABE500" s="34"/>
      <c r="ABF500" s="34"/>
      <c r="ABG500" s="34"/>
      <c r="ABH500" s="34"/>
      <c r="ABI500" s="34"/>
      <c r="ABJ500" s="34"/>
      <c r="ABK500" s="34"/>
      <c r="ABL500" s="34"/>
      <c r="ABM500" s="34"/>
      <c r="ABN500" s="34"/>
      <c r="ABO500" s="34"/>
      <c r="ABP500" s="34"/>
      <c r="ABQ500" s="34"/>
      <c r="ABR500" s="34"/>
      <c r="ABS500" s="34"/>
      <c r="ABT500" s="34"/>
      <c r="ABU500" s="34"/>
      <c r="ABV500" s="34"/>
      <c r="ABW500" s="34"/>
      <c r="ABX500" s="34"/>
      <c r="ABY500" s="34"/>
      <c r="ABZ500" s="34"/>
      <c r="ACA500" s="34"/>
      <c r="ACB500" s="34"/>
      <c r="ACC500" s="34"/>
      <c r="ACD500" s="34"/>
      <c r="ACE500" s="34"/>
      <c r="ACF500" s="34"/>
      <c r="ACG500" s="34"/>
      <c r="ACH500" s="34"/>
      <c r="ACI500" s="34"/>
      <c r="ACJ500" s="34"/>
      <c r="ACK500" s="34"/>
      <c r="ACL500" s="34"/>
      <c r="ACM500" s="34"/>
      <c r="ACN500" s="34"/>
      <c r="ACO500" s="34"/>
      <c r="ACP500" s="34"/>
      <c r="ACQ500" s="34"/>
      <c r="ACR500" s="34"/>
      <c r="ACS500" s="34"/>
      <c r="ACT500" s="34"/>
      <c r="ACU500" s="34"/>
      <c r="ACV500" s="34"/>
      <c r="ACW500" s="34"/>
      <c r="ACX500" s="34"/>
      <c r="ACY500" s="34"/>
      <c r="ACZ500" s="34"/>
      <c r="ADA500" s="34"/>
      <c r="ADB500" s="34"/>
      <c r="ADC500" s="34"/>
      <c r="ADD500" s="34"/>
      <c r="ADE500" s="34"/>
      <c r="ADF500" s="34"/>
      <c r="ADG500" s="34"/>
      <c r="ADH500" s="34"/>
      <c r="ADI500" s="34"/>
      <c r="ADJ500" s="34"/>
      <c r="ADK500" s="34"/>
      <c r="ADL500" s="34"/>
      <c r="ADM500" s="34"/>
      <c r="ADN500" s="34"/>
      <c r="ADO500" s="34"/>
      <c r="ADP500" s="34"/>
      <c r="ADQ500" s="34"/>
      <c r="ADR500" s="34"/>
      <c r="ADS500" s="34"/>
      <c r="ADT500" s="34"/>
      <c r="ADU500" s="34"/>
      <c r="ADV500" s="34"/>
      <c r="ADW500" s="34"/>
      <c r="ADX500" s="34"/>
      <c r="ADY500" s="34"/>
      <c r="ADZ500" s="34"/>
      <c r="AEA500" s="34"/>
      <c r="AEB500" s="34"/>
      <c r="AEC500" s="34"/>
      <c r="AED500" s="34"/>
      <c r="AEE500" s="34"/>
      <c r="AEF500" s="34"/>
      <c r="AEG500" s="34"/>
      <c r="AEH500" s="34"/>
      <c r="AEI500" s="34"/>
      <c r="AEJ500" s="34"/>
      <c r="AEK500" s="34"/>
      <c r="AEL500" s="34"/>
      <c r="AEM500" s="34"/>
      <c r="AEN500" s="34"/>
      <c r="AEO500" s="34"/>
      <c r="AEP500" s="34"/>
      <c r="AEQ500" s="34"/>
      <c r="AER500" s="34"/>
      <c r="AES500" s="34"/>
      <c r="AET500" s="34"/>
      <c r="AEU500" s="34"/>
      <c r="AEV500" s="34"/>
      <c r="AEW500" s="34"/>
      <c r="AEX500" s="34"/>
      <c r="AEY500" s="34"/>
      <c r="AEZ500" s="34"/>
      <c r="AFA500" s="34"/>
      <c r="AFB500" s="34"/>
      <c r="AFC500" s="34"/>
      <c r="AFD500" s="34"/>
      <c r="AFE500" s="34"/>
      <c r="AFF500" s="34"/>
      <c r="AFG500" s="34"/>
      <c r="AFH500" s="34"/>
      <c r="AFI500" s="34"/>
      <c r="AFJ500" s="34"/>
      <c r="AFK500" s="34"/>
      <c r="AFL500" s="34"/>
      <c r="AFM500" s="34"/>
      <c r="AFN500" s="34"/>
      <c r="AFO500" s="34"/>
      <c r="AFP500" s="34"/>
      <c r="AFQ500" s="34"/>
      <c r="AFR500" s="34"/>
      <c r="AFS500" s="34"/>
      <c r="AFT500" s="34"/>
      <c r="AFU500" s="34"/>
      <c r="AFV500" s="34"/>
      <c r="AFW500" s="34"/>
      <c r="AFX500" s="34"/>
      <c r="AFY500" s="34"/>
      <c r="AFZ500" s="34"/>
      <c r="AGA500" s="34"/>
      <c r="AGB500" s="34"/>
      <c r="AGC500" s="34"/>
      <c r="AGD500" s="34"/>
      <c r="AGE500" s="34"/>
      <c r="AGF500" s="34"/>
      <c r="AGG500" s="34"/>
      <c r="AGH500" s="34"/>
      <c r="AGI500" s="34"/>
      <c r="AGJ500" s="34"/>
      <c r="AGK500" s="34"/>
      <c r="AGL500" s="34"/>
      <c r="AGM500" s="34"/>
      <c r="AGN500" s="34"/>
      <c r="AGO500" s="34"/>
      <c r="AGP500" s="34"/>
      <c r="AGQ500" s="34"/>
      <c r="AGR500" s="34"/>
      <c r="AGS500" s="34"/>
      <c r="AGT500" s="34"/>
      <c r="AGU500" s="34"/>
      <c r="AGV500" s="34"/>
      <c r="AGW500" s="34"/>
      <c r="AGX500" s="34"/>
      <c r="AGY500" s="34"/>
      <c r="AGZ500" s="34"/>
      <c r="AHA500" s="34"/>
      <c r="AHB500" s="34"/>
      <c r="AHC500" s="34"/>
      <c r="AHD500" s="34"/>
      <c r="AHE500" s="34"/>
      <c r="AHF500" s="34"/>
      <c r="AHG500" s="34"/>
      <c r="AHH500" s="34"/>
      <c r="AHI500" s="34"/>
      <c r="AHJ500" s="34"/>
      <c r="AHK500" s="34"/>
      <c r="AHL500" s="34"/>
      <c r="AHM500" s="34"/>
      <c r="AHN500" s="34"/>
      <c r="AHO500" s="34"/>
      <c r="AHP500" s="34"/>
      <c r="AHQ500" s="34"/>
      <c r="AHR500" s="34"/>
      <c r="AHS500" s="34"/>
      <c r="AHT500" s="34"/>
      <c r="AHU500" s="34"/>
      <c r="AHV500" s="34"/>
      <c r="AHW500" s="34"/>
      <c r="AHX500" s="34"/>
      <c r="AHY500" s="34"/>
      <c r="AHZ500" s="34"/>
      <c r="AIA500" s="34"/>
      <c r="AIB500" s="34"/>
      <c r="AIC500" s="34"/>
      <c r="AID500" s="34"/>
      <c r="AIE500" s="34"/>
      <c r="AIF500" s="34"/>
      <c r="AIG500" s="34"/>
      <c r="AIH500" s="34"/>
      <c r="AII500" s="34"/>
      <c r="AIJ500" s="34"/>
      <c r="AIK500" s="34"/>
      <c r="AIL500" s="34"/>
      <c r="AIM500" s="34"/>
      <c r="AIN500" s="34"/>
      <c r="AIO500" s="34"/>
      <c r="AIP500" s="34"/>
      <c r="AIQ500" s="34"/>
      <c r="AIR500" s="34"/>
      <c r="AIS500" s="34"/>
      <c r="AIT500" s="34"/>
      <c r="AIU500" s="34"/>
      <c r="AIV500" s="34"/>
      <c r="AIW500" s="34"/>
      <c r="AIX500" s="34"/>
      <c r="AIY500" s="34"/>
      <c r="AIZ500" s="34"/>
      <c r="AJA500" s="34"/>
      <c r="AJB500" s="34"/>
      <c r="AJC500" s="34"/>
      <c r="AJD500" s="34"/>
      <c r="AJE500" s="34"/>
      <c r="AJF500" s="34"/>
      <c r="AJG500" s="34"/>
      <c r="AJH500" s="34"/>
      <c r="AJI500" s="34"/>
      <c r="AJJ500" s="34"/>
      <c r="AJK500" s="34"/>
      <c r="AJL500" s="34"/>
      <c r="AJM500" s="34"/>
      <c r="AJN500" s="34"/>
      <c r="AJO500" s="34"/>
      <c r="AJP500" s="34"/>
      <c r="AJQ500" s="34"/>
      <c r="AJR500" s="34"/>
      <c r="AJS500" s="34"/>
      <c r="AJT500" s="34"/>
      <c r="AJU500" s="34"/>
      <c r="AJV500" s="34"/>
      <c r="AJW500" s="34"/>
      <c r="AJX500" s="34"/>
      <c r="AJY500" s="34"/>
      <c r="AJZ500" s="34"/>
      <c r="AKA500" s="34"/>
      <c r="AKB500" s="34"/>
      <c r="AKC500" s="34"/>
      <c r="AKD500" s="34"/>
      <c r="AKE500" s="34"/>
      <c r="AKF500" s="34"/>
      <c r="AKG500" s="34"/>
      <c r="AKH500" s="34"/>
      <c r="AKI500" s="34"/>
      <c r="AKJ500" s="34"/>
      <c r="AKK500" s="34"/>
      <c r="AKL500" s="34"/>
      <c r="AKM500" s="34"/>
      <c r="AKN500" s="34"/>
      <c r="AKO500" s="34"/>
      <c r="AKP500" s="34"/>
      <c r="AKQ500" s="34"/>
      <c r="AKR500" s="34"/>
      <c r="AKS500" s="34"/>
      <c r="AKT500" s="34"/>
      <c r="AKU500" s="34"/>
      <c r="AKV500" s="34"/>
      <c r="AKW500" s="34"/>
      <c r="AKX500" s="34"/>
      <c r="AKY500" s="34"/>
      <c r="AKZ500" s="34"/>
      <c r="ALA500" s="34"/>
      <c r="ALB500" s="34"/>
      <c r="ALC500" s="34"/>
      <c r="ALD500" s="34"/>
      <c r="ALE500" s="34"/>
      <c r="ALF500" s="34"/>
      <c r="ALG500" s="34"/>
      <c r="ALH500" s="34"/>
      <c r="ALI500" s="34"/>
      <c r="ALJ500" s="34"/>
      <c r="ALK500" s="34"/>
      <c r="ALL500" s="34"/>
      <c r="ALM500" s="34"/>
      <c r="ALN500" s="34"/>
      <c r="ALO500" s="34"/>
      <c r="ALP500" s="34"/>
      <c r="ALQ500" s="34"/>
      <c r="ALR500" s="34"/>
      <c r="ALS500" s="34"/>
      <c r="ALT500" s="34"/>
      <c r="ALU500" s="34"/>
      <c r="ALV500" s="34"/>
      <c r="ALW500" s="34"/>
      <c r="ALX500" s="34"/>
      <c r="ALY500" s="34"/>
      <c r="ALZ500" s="34"/>
      <c r="AMA500" s="34"/>
      <c r="AMB500" s="34"/>
      <c r="AMC500" s="34"/>
      <c r="AMD500" s="34"/>
      <c r="AME500" s="34"/>
      <c r="AMF500" s="34"/>
      <c r="AMG500" s="34"/>
      <c r="AMH500" s="34"/>
      <c r="AMI500" s="34"/>
      <c r="AMJ500" s="34"/>
      <c r="AMK500" s="34"/>
    </row>
    <row r="501" spans="1:1025" ht="16.5" x14ac:dyDescent="0.25">
      <c r="A501" s="34"/>
      <c r="B501" s="16"/>
      <c r="C501" s="29">
        <f>SUM(C495:C499)</f>
        <v>54721.969914599984</v>
      </c>
      <c r="D501" s="60">
        <f>SUM(D495:D499)</f>
        <v>206791.9220854</v>
      </c>
      <c r="E501" s="24">
        <f>C501+D501</f>
        <v>261513.89199999999</v>
      </c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34"/>
      <c r="AN501" s="34"/>
      <c r="AO501" s="34"/>
      <c r="AP501" s="34"/>
      <c r="AQ501" s="34"/>
      <c r="AR501" s="34"/>
      <c r="AS501" s="34"/>
      <c r="AT501" s="34"/>
      <c r="AU501" s="34"/>
      <c r="AV501" s="34"/>
      <c r="AW501" s="34"/>
      <c r="AX501" s="34"/>
      <c r="AY501" s="34"/>
      <c r="AZ501" s="34"/>
      <c r="BA501" s="34"/>
      <c r="BB501" s="34"/>
      <c r="BC501" s="34"/>
      <c r="BD501" s="34"/>
      <c r="BE501" s="34"/>
      <c r="BF501" s="34"/>
      <c r="BG501" s="34"/>
      <c r="BH501" s="34"/>
      <c r="BI501" s="34"/>
      <c r="BJ501" s="34"/>
      <c r="BK501" s="34"/>
      <c r="BL501" s="34"/>
      <c r="BM501" s="34"/>
      <c r="BN501" s="34"/>
      <c r="BO501" s="34"/>
      <c r="BP501" s="34"/>
      <c r="BQ501" s="34"/>
      <c r="BR501" s="34"/>
      <c r="BS501" s="34"/>
      <c r="BT501" s="34"/>
      <c r="BU501" s="34"/>
      <c r="BV501" s="34"/>
      <c r="BW501" s="34"/>
      <c r="BX501" s="34"/>
      <c r="BY501" s="34"/>
      <c r="BZ501" s="34"/>
      <c r="CA501" s="34"/>
      <c r="CB501" s="34"/>
      <c r="CC501" s="34"/>
      <c r="CD501" s="34"/>
      <c r="CE501" s="34"/>
      <c r="CF501" s="34"/>
      <c r="CG501" s="34"/>
      <c r="CH501" s="34"/>
      <c r="CI501" s="34"/>
      <c r="CJ501" s="34"/>
      <c r="CK501" s="34"/>
      <c r="CL501" s="34"/>
      <c r="CM501" s="34"/>
      <c r="CN501" s="34"/>
      <c r="CO501" s="34"/>
      <c r="CP501" s="34"/>
      <c r="CQ501" s="34"/>
      <c r="CR501" s="34"/>
      <c r="CS501" s="34"/>
      <c r="CT501" s="34"/>
      <c r="CU501" s="34"/>
      <c r="CV501" s="34"/>
      <c r="CW501" s="34"/>
      <c r="CX501" s="34"/>
      <c r="CY501" s="34"/>
      <c r="CZ501" s="34"/>
      <c r="DA501" s="34"/>
      <c r="DB501" s="34"/>
      <c r="DC501" s="34"/>
      <c r="DD501" s="34"/>
      <c r="DE501" s="34"/>
      <c r="DF501" s="34"/>
      <c r="DG501" s="34"/>
      <c r="DH501" s="34"/>
      <c r="DI501" s="34"/>
      <c r="DJ501" s="34"/>
      <c r="DK501" s="34"/>
      <c r="DL501" s="34"/>
      <c r="DM501" s="34"/>
      <c r="DN501" s="34"/>
      <c r="DO501" s="34"/>
      <c r="DP501" s="34"/>
      <c r="DQ501" s="34"/>
      <c r="DR501" s="34"/>
      <c r="DS501" s="34"/>
      <c r="DT501" s="34"/>
      <c r="DU501" s="34"/>
      <c r="DV501" s="34"/>
      <c r="DW501" s="34"/>
      <c r="DX501" s="34"/>
      <c r="DY501" s="34"/>
      <c r="DZ501" s="34"/>
      <c r="EA501" s="34"/>
      <c r="EB501" s="34"/>
      <c r="EC501" s="34"/>
      <c r="ED501" s="34"/>
      <c r="EE501" s="34"/>
      <c r="EF501" s="34"/>
      <c r="EG501" s="34"/>
      <c r="EH501" s="34"/>
      <c r="EI501" s="34"/>
      <c r="EJ501" s="34"/>
      <c r="EK501" s="34"/>
      <c r="EL501" s="34"/>
      <c r="EM501" s="34"/>
      <c r="EN501" s="34"/>
      <c r="EO501" s="34"/>
      <c r="EP501" s="34"/>
      <c r="EQ501" s="34"/>
      <c r="ER501" s="34"/>
      <c r="ES501" s="34"/>
      <c r="ET501" s="34"/>
      <c r="EU501" s="34"/>
      <c r="EV501" s="34"/>
      <c r="EW501" s="34"/>
      <c r="EX501" s="34"/>
      <c r="EY501" s="34"/>
      <c r="EZ501" s="34"/>
      <c r="FA501" s="34"/>
      <c r="FB501" s="34"/>
      <c r="FC501" s="34"/>
      <c r="FD501" s="34"/>
      <c r="FE501" s="34"/>
      <c r="FF501" s="34"/>
      <c r="FG501" s="34"/>
      <c r="FH501" s="34"/>
      <c r="FI501" s="34"/>
      <c r="FJ501" s="34"/>
      <c r="FK501" s="34"/>
      <c r="FL501" s="34"/>
      <c r="FM501" s="34"/>
      <c r="FN501" s="34"/>
      <c r="FO501" s="34"/>
      <c r="FP501" s="34"/>
      <c r="FQ501" s="34"/>
      <c r="FR501" s="34"/>
      <c r="FS501" s="34"/>
      <c r="FT501" s="34"/>
      <c r="FU501" s="34"/>
      <c r="FV501" s="34"/>
      <c r="FW501" s="34"/>
      <c r="FX501" s="34"/>
      <c r="FY501" s="34"/>
      <c r="FZ501" s="34"/>
      <c r="GA501" s="34"/>
      <c r="GB501" s="34"/>
      <c r="GC501" s="34"/>
      <c r="GD501" s="34"/>
      <c r="GE501" s="34"/>
      <c r="GF501" s="34"/>
      <c r="GG501" s="34"/>
      <c r="GH501" s="34"/>
      <c r="GI501" s="34"/>
      <c r="GJ501" s="34"/>
      <c r="GK501" s="34"/>
      <c r="GL501" s="34"/>
      <c r="GM501" s="34"/>
      <c r="GN501" s="34"/>
      <c r="GO501" s="34"/>
      <c r="GP501" s="34"/>
      <c r="GQ501" s="34"/>
      <c r="GR501" s="34"/>
      <c r="GS501" s="34"/>
      <c r="GT501" s="34"/>
      <c r="GU501" s="34"/>
      <c r="GV501" s="34"/>
      <c r="GW501" s="34"/>
      <c r="GX501" s="34"/>
      <c r="GY501" s="34"/>
      <c r="GZ501" s="34"/>
      <c r="HA501" s="34"/>
      <c r="HB501" s="34"/>
      <c r="HC501" s="34"/>
      <c r="HD501" s="34"/>
      <c r="HE501" s="34"/>
      <c r="HF501" s="34"/>
      <c r="HG501" s="34"/>
      <c r="HH501" s="34"/>
      <c r="HI501" s="34"/>
      <c r="HJ501" s="34"/>
      <c r="HK501" s="34"/>
      <c r="HL501" s="34"/>
      <c r="HM501" s="34"/>
      <c r="HN501" s="34"/>
      <c r="HO501" s="34"/>
      <c r="HP501" s="34"/>
      <c r="HQ501" s="34"/>
      <c r="HR501" s="34"/>
      <c r="HS501" s="34"/>
      <c r="HT501" s="34"/>
      <c r="HU501" s="34"/>
      <c r="HV501" s="34"/>
      <c r="HW501" s="34"/>
      <c r="HX501" s="34"/>
      <c r="HY501" s="34"/>
      <c r="HZ501" s="34"/>
      <c r="IA501" s="34"/>
      <c r="IB501" s="34"/>
      <c r="IC501" s="34"/>
      <c r="ID501" s="34"/>
      <c r="IE501" s="34"/>
      <c r="IF501" s="34"/>
      <c r="IG501" s="34"/>
      <c r="IH501" s="34"/>
      <c r="II501" s="34"/>
      <c r="IJ501" s="34"/>
      <c r="IK501" s="34"/>
      <c r="IL501" s="34"/>
      <c r="IM501" s="34"/>
      <c r="IN501" s="34"/>
      <c r="IO501" s="34"/>
      <c r="IP501" s="34"/>
      <c r="IQ501" s="34"/>
      <c r="IR501" s="34"/>
      <c r="IS501" s="34"/>
      <c r="IT501" s="34"/>
      <c r="IU501" s="34"/>
      <c r="IV501" s="34"/>
      <c r="IW501" s="34"/>
      <c r="IX501" s="34"/>
      <c r="IY501" s="34"/>
      <c r="IZ501" s="34"/>
      <c r="JA501" s="34"/>
      <c r="JB501" s="34"/>
      <c r="JC501" s="34"/>
      <c r="JD501" s="34"/>
      <c r="JE501" s="34"/>
      <c r="JF501" s="34"/>
      <c r="JG501" s="34"/>
      <c r="JH501" s="34"/>
      <c r="JI501" s="34"/>
      <c r="JJ501" s="34"/>
      <c r="JK501" s="34"/>
      <c r="JL501" s="34"/>
      <c r="JM501" s="34"/>
      <c r="JN501" s="34"/>
      <c r="JO501" s="34"/>
      <c r="JP501" s="34"/>
      <c r="JQ501" s="34"/>
      <c r="JR501" s="34"/>
      <c r="JS501" s="34"/>
      <c r="JT501" s="34"/>
      <c r="JU501" s="34"/>
      <c r="JV501" s="34"/>
      <c r="JW501" s="34"/>
      <c r="JX501" s="34"/>
      <c r="JY501" s="34"/>
      <c r="JZ501" s="34"/>
      <c r="KA501" s="34"/>
      <c r="KB501" s="34"/>
      <c r="KC501" s="34"/>
      <c r="KD501" s="34"/>
      <c r="KE501" s="34"/>
      <c r="KF501" s="34"/>
      <c r="KG501" s="34"/>
      <c r="KH501" s="34"/>
      <c r="KI501" s="34"/>
      <c r="KJ501" s="34"/>
      <c r="KK501" s="34"/>
      <c r="KL501" s="34"/>
      <c r="KM501" s="34"/>
      <c r="KN501" s="34"/>
      <c r="KO501" s="34"/>
      <c r="KP501" s="34"/>
      <c r="KQ501" s="34"/>
      <c r="KR501" s="34"/>
      <c r="KS501" s="34"/>
      <c r="KT501" s="34"/>
      <c r="KU501" s="34"/>
      <c r="KV501" s="34"/>
      <c r="KW501" s="34"/>
      <c r="KX501" s="34"/>
      <c r="KY501" s="34"/>
      <c r="KZ501" s="34"/>
      <c r="LA501" s="34"/>
      <c r="LB501" s="34"/>
      <c r="LC501" s="34"/>
      <c r="LD501" s="34"/>
      <c r="LE501" s="34"/>
      <c r="LF501" s="34"/>
      <c r="LG501" s="34"/>
      <c r="LH501" s="34"/>
      <c r="LI501" s="34"/>
      <c r="LJ501" s="34"/>
      <c r="LK501" s="34"/>
      <c r="LL501" s="34"/>
      <c r="LM501" s="34"/>
      <c r="LN501" s="34"/>
      <c r="LO501" s="34"/>
      <c r="LP501" s="34"/>
      <c r="LQ501" s="34"/>
      <c r="LR501" s="34"/>
      <c r="LS501" s="34"/>
      <c r="LT501" s="34"/>
      <c r="LU501" s="34"/>
      <c r="LV501" s="34"/>
      <c r="LW501" s="34"/>
      <c r="LX501" s="34"/>
      <c r="LY501" s="34"/>
      <c r="LZ501" s="34"/>
      <c r="MA501" s="34"/>
      <c r="MB501" s="34"/>
      <c r="MC501" s="34"/>
      <c r="MD501" s="34"/>
      <c r="ME501" s="34"/>
      <c r="MF501" s="34"/>
      <c r="MG501" s="34"/>
      <c r="MH501" s="34"/>
      <c r="MI501" s="34"/>
      <c r="MJ501" s="34"/>
      <c r="MK501" s="34"/>
      <c r="ML501" s="34"/>
      <c r="MM501" s="34"/>
      <c r="MN501" s="34"/>
      <c r="MO501" s="34"/>
      <c r="MP501" s="34"/>
      <c r="MQ501" s="34"/>
      <c r="MR501" s="34"/>
      <c r="MS501" s="34"/>
      <c r="MT501" s="34"/>
      <c r="MU501" s="34"/>
      <c r="MV501" s="34"/>
      <c r="MW501" s="34"/>
      <c r="MX501" s="34"/>
      <c r="MY501" s="34"/>
      <c r="MZ501" s="34"/>
      <c r="NA501" s="34"/>
      <c r="NB501" s="34"/>
      <c r="NC501" s="34"/>
      <c r="ND501" s="34"/>
      <c r="NE501" s="34"/>
      <c r="NF501" s="34"/>
      <c r="NG501" s="34"/>
      <c r="NH501" s="34"/>
      <c r="NI501" s="34"/>
      <c r="NJ501" s="34"/>
      <c r="NK501" s="34"/>
      <c r="NL501" s="34"/>
      <c r="NM501" s="34"/>
      <c r="NN501" s="34"/>
      <c r="NO501" s="34"/>
      <c r="NP501" s="34"/>
      <c r="NQ501" s="34"/>
      <c r="NR501" s="34"/>
      <c r="NS501" s="34"/>
      <c r="NT501" s="34"/>
      <c r="NU501" s="34"/>
      <c r="NV501" s="34"/>
      <c r="NW501" s="34"/>
      <c r="NX501" s="34"/>
      <c r="NY501" s="34"/>
      <c r="NZ501" s="34"/>
      <c r="OA501" s="34"/>
      <c r="OB501" s="34"/>
      <c r="OC501" s="34"/>
      <c r="OD501" s="34"/>
      <c r="OE501" s="34"/>
      <c r="OF501" s="34"/>
      <c r="OG501" s="34"/>
      <c r="OH501" s="34"/>
      <c r="OI501" s="34"/>
      <c r="OJ501" s="34"/>
      <c r="OK501" s="34"/>
      <c r="OL501" s="34"/>
      <c r="OM501" s="34"/>
      <c r="ON501" s="34"/>
      <c r="OO501" s="34"/>
      <c r="OP501" s="34"/>
      <c r="OQ501" s="34"/>
      <c r="OR501" s="34"/>
      <c r="OS501" s="34"/>
      <c r="OT501" s="34"/>
      <c r="OU501" s="34"/>
      <c r="OV501" s="34"/>
      <c r="OW501" s="34"/>
      <c r="OX501" s="34"/>
      <c r="OY501" s="34"/>
      <c r="OZ501" s="34"/>
      <c r="PA501" s="34"/>
      <c r="PB501" s="34"/>
      <c r="PC501" s="34"/>
      <c r="PD501" s="34"/>
      <c r="PE501" s="34"/>
      <c r="PF501" s="34"/>
      <c r="PG501" s="34"/>
      <c r="PH501" s="34"/>
      <c r="PI501" s="34"/>
      <c r="PJ501" s="34"/>
      <c r="PK501" s="34"/>
      <c r="PL501" s="34"/>
      <c r="PM501" s="34"/>
      <c r="PN501" s="34"/>
      <c r="PO501" s="34"/>
      <c r="PP501" s="34"/>
      <c r="PQ501" s="34"/>
      <c r="PR501" s="34"/>
      <c r="PS501" s="34"/>
      <c r="PT501" s="34"/>
      <c r="PU501" s="34"/>
      <c r="PV501" s="34"/>
      <c r="PW501" s="34"/>
      <c r="PX501" s="34"/>
      <c r="PY501" s="34"/>
      <c r="PZ501" s="34"/>
      <c r="QA501" s="34"/>
      <c r="QB501" s="34"/>
      <c r="QC501" s="34"/>
      <c r="QD501" s="34"/>
      <c r="QE501" s="34"/>
      <c r="QF501" s="34"/>
      <c r="QG501" s="34"/>
      <c r="QH501" s="34"/>
      <c r="QI501" s="34"/>
      <c r="QJ501" s="34"/>
      <c r="QK501" s="34"/>
      <c r="QL501" s="34"/>
      <c r="QM501" s="34"/>
      <c r="QN501" s="34"/>
      <c r="QO501" s="34"/>
      <c r="QP501" s="34"/>
      <c r="QQ501" s="34"/>
      <c r="QR501" s="34"/>
      <c r="QS501" s="34"/>
      <c r="QT501" s="34"/>
      <c r="QU501" s="34"/>
      <c r="QV501" s="34"/>
      <c r="QW501" s="34"/>
      <c r="QX501" s="34"/>
      <c r="QY501" s="34"/>
      <c r="QZ501" s="34"/>
      <c r="RA501" s="34"/>
      <c r="RB501" s="34"/>
      <c r="RC501" s="34"/>
      <c r="RD501" s="34"/>
      <c r="RE501" s="34"/>
      <c r="RF501" s="34"/>
      <c r="RG501" s="34"/>
      <c r="RH501" s="34"/>
      <c r="RI501" s="34"/>
      <c r="RJ501" s="34"/>
      <c r="RK501" s="34"/>
      <c r="RL501" s="34"/>
      <c r="RM501" s="34"/>
      <c r="RN501" s="34"/>
      <c r="RO501" s="34"/>
      <c r="RP501" s="34"/>
      <c r="RQ501" s="34"/>
      <c r="RR501" s="34"/>
      <c r="RS501" s="34"/>
      <c r="RT501" s="34"/>
      <c r="RU501" s="34"/>
      <c r="RV501" s="34"/>
      <c r="RW501" s="34"/>
      <c r="RX501" s="34"/>
      <c r="RY501" s="34"/>
      <c r="RZ501" s="34"/>
      <c r="SA501" s="34"/>
      <c r="SB501" s="34"/>
      <c r="SC501" s="34"/>
      <c r="SD501" s="34"/>
      <c r="SE501" s="34"/>
      <c r="SF501" s="34"/>
      <c r="SG501" s="34"/>
      <c r="SH501" s="34"/>
      <c r="SI501" s="34"/>
      <c r="SJ501" s="34"/>
      <c r="SK501" s="34"/>
      <c r="SL501" s="34"/>
      <c r="SM501" s="34"/>
      <c r="SN501" s="34"/>
      <c r="SO501" s="34"/>
      <c r="SP501" s="34"/>
      <c r="SQ501" s="34"/>
      <c r="SR501" s="34"/>
      <c r="SS501" s="34"/>
      <c r="ST501" s="34"/>
      <c r="SU501" s="34"/>
      <c r="SV501" s="34"/>
      <c r="SW501" s="34"/>
      <c r="SX501" s="34"/>
      <c r="SY501" s="34"/>
      <c r="SZ501" s="34"/>
      <c r="TA501" s="34"/>
      <c r="TB501" s="34"/>
      <c r="TC501" s="34"/>
      <c r="TD501" s="34"/>
      <c r="TE501" s="34"/>
      <c r="TF501" s="34"/>
      <c r="TG501" s="34"/>
      <c r="TH501" s="34"/>
      <c r="TI501" s="34"/>
      <c r="TJ501" s="34"/>
      <c r="TK501" s="34"/>
      <c r="TL501" s="34"/>
      <c r="TM501" s="34"/>
      <c r="TN501" s="34"/>
      <c r="TO501" s="34"/>
      <c r="TP501" s="34"/>
      <c r="TQ501" s="34"/>
      <c r="TR501" s="34"/>
      <c r="TS501" s="34"/>
      <c r="TT501" s="34"/>
      <c r="TU501" s="34"/>
      <c r="TV501" s="34"/>
      <c r="TW501" s="34"/>
      <c r="TX501" s="34"/>
      <c r="TY501" s="34"/>
      <c r="TZ501" s="34"/>
      <c r="UA501" s="34"/>
      <c r="UB501" s="34"/>
      <c r="UC501" s="34"/>
      <c r="UD501" s="34"/>
      <c r="UE501" s="34"/>
      <c r="UF501" s="34"/>
      <c r="UG501" s="34"/>
      <c r="UH501" s="34"/>
      <c r="UI501" s="34"/>
      <c r="UJ501" s="34"/>
      <c r="UK501" s="34"/>
      <c r="UL501" s="34"/>
      <c r="UM501" s="34"/>
      <c r="UN501" s="34"/>
      <c r="UO501" s="34"/>
      <c r="UP501" s="34"/>
      <c r="UQ501" s="34"/>
      <c r="UR501" s="34"/>
      <c r="US501" s="34"/>
      <c r="UT501" s="34"/>
      <c r="UU501" s="34"/>
      <c r="UV501" s="34"/>
      <c r="UW501" s="34"/>
      <c r="UX501" s="34"/>
      <c r="UY501" s="34"/>
      <c r="UZ501" s="34"/>
      <c r="VA501" s="34"/>
      <c r="VB501" s="34"/>
      <c r="VC501" s="34"/>
      <c r="VD501" s="34"/>
      <c r="VE501" s="34"/>
      <c r="VF501" s="34"/>
      <c r="VG501" s="34"/>
      <c r="VH501" s="34"/>
      <c r="VI501" s="34"/>
      <c r="VJ501" s="34"/>
      <c r="VK501" s="34"/>
      <c r="VL501" s="34"/>
      <c r="VM501" s="34"/>
      <c r="VN501" s="34"/>
      <c r="VO501" s="34"/>
      <c r="VP501" s="34"/>
      <c r="VQ501" s="34"/>
      <c r="VR501" s="34"/>
      <c r="VS501" s="34"/>
      <c r="VT501" s="34"/>
      <c r="VU501" s="34"/>
      <c r="VV501" s="34"/>
      <c r="VW501" s="34"/>
      <c r="VX501" s="34"/>
      <c r="VY501" s="34"/>
      <c r="VZ501" s="34"/>
      <c r="WA501" s="34"/>
      <c r="WB501" s="34"/>
      <c r="WC501" s="34"/>
      <c r="WD501" s="34"/>
      <c r="WE501" s="34"/>
      <c r="WF501" s="34"/>
      <c r="WG501" s="34"/>
      <c r="WH501" s="34"/>
      <c r="WI501" s="34"/>
      <c r="WJ501" s="34"/>
      <c r="WK501" s="34"/>
      <c r="WL501" s="34"/>
      <c r="WM501" s="34"/>
      <c r="WN501" s="34"/>
      <c r="WO501" s="34"/>
      <c r="WP501" s="34"/>
      <c r="WQ501" s="34"/>
      <c r="WR501" s="34"/>
      <c r="WS501" s="34"/>
      <c r="WT501" s="34"/>
      <c r="WU501" s="34"/>
      <c r="WV501" s="34"/>
      <c r="WW501" s="34"/>
      <c r="WX501" s="34"/>
      <c r="WY501" s="34"/>
      <c r="WZ501" s="34"/>
      <c r="XA501" s="34"/>
      <c r="XB501" s="34"/>
      <c r="XC501" s="34"/>
      <c r="XD501" s="34"/>
      <c r="XE501" s="34"/>
      <c r="XF501" s="34"/>
      <c r="XG501" s="34"/>
      <c r="XH501" s="34"/>
      <c r="XI501" s="34"/>
      <c r="XJ501" s="34"/>
      <c r="XK501" s="34"/>
      <c r="XL501" s="34"/>
      <c r="XM501" s="34"/>
      <c r="XN501" s="34"/>
      <c r="XO501" s="34"/>
      <c r="XP501" s="34"/>
      <c r="XQ501" s="34"/>
      <c r="XR501" s="34"/>
      <c r="XS501" s="34"/>
      <c r="XT501" s="34"/>
      <c r="XU501" s="34"/>
      <c r="XV501" s="34"/>
      <c r="XW501" s="34"/>
      <c r="XX501" s="34"/>
      <c r="XY501" s="34"/>
      <c r="XZ501" s="34"/>
      <c r="YA501" s="34"/>
      <c r="YB501" s="34"/>
      <c r="YC501" s="34"/>
      <c r="YD501" s="34"/>
      <c r="YE501" s="34"/>
      <c r="YF501" s="34"/>
      <c r="YG501" s="34"/>
      <c r="YH501" s="34"/>
      <c r="YI501" s="34"/>
      <c r="YJ501" s="34"/>
      <c r="YK501" s="34"/>
      <c r="YL501" s="34"/>
      <c r="YM501" s="34"/>
      <c r="YN501" s="34"/>
      <c r="YO501" s="34"/>
      <c r="YP501" s="34"/>
      <c r="YQ501" s="34"/>
      <c r="YR501" s="34"/>
      <c r="YS501" s="34"/>
      <c r="YT501" s="34"/>
      <c r="YU501" s="34"/>
      <c r="YV501" s="34"/>
      <c r="YW501" s="34"/>
      <c r="YX501" s="34"/>
      <c r="YY501" s="34"/>
      <c r="YZ501" s="34"/>
      <c r="ZA501" s="34"/>
      <c r="ZB501" s="34"/>
      <c r="ZC501" s="34"/>
      <c r="ZD501" s="34"/>
      <c r="ZE501" s="34"/>
      <c r="ZF501" s="34"/>
      <c r="ZG501" s="34"/>
      <c r="ZH501" s="34"/>
      <c r="ZI501" s="34"/>
      <c r="ZJ501" s="34"/>
      <c r="ZK501" s="34"/>
      <c r="ZL501" s="34"/>
      <c r="ZM501" s="34"/>
      <c r="ZN501" s="34"/>
      <c r="ZO501" s="34"/>
      <c r="ZP501" s="34"/>
      <c r="ZQ501" s="34"/>
      <c r="ZR501" s="34"/>
      <c r="ZS501" s="34"/>
      <c r="ZT501" s="34"/>
      <c r="ZU501" s="34"/>
      <c r="ZV501" s="34"/>
      <c r="ZW501" s="34"/>
      <c r="ZX501" s="34"/>
      <c r="ZY501" s="34"/>
      <c r="ZZ501" s="34"/>
      <c r="AAA501" s="34"/>
      <c r="AAB501" s="34"/>
      <c r="AAC501" s="34"/>
      <c r="AAD501" s="34"/>
      <c r="AAE501" s="34"/>
      <c r="AAF501" s="34"/>
      <c r="AAG501" s="34"/>
      <c r="AAH501" s="34"/>
      <c r="AAI501" s="34"/>
      <c r="AAJ501" s="34"/>
      <c r="AAK501" s="34"/>
      <c r="AAL501" s="34"/>
      <c r="AAM501" s="34"/>
      <c r="AAN501" s="34"/>
      <c r="AAO501" s="34"/>
      <c r="AAP501" s="34"/>
      <c r="AAQ501" s="34"/>
      <c r="AAR501" s="34"/>
      <c r="AAS501" s="34"/>
      <c r="AAT501" s="34"/>
      <c r="AAU501" s="34"/>
      <c r="AAV501" s="34"/>
      <c r="AAW501" s="34"/>
      <c r="AAX501" s="34"/>
      <c r="AAY501" s="34"/>
      <c r="AAZ501" s="34"/>
      <c r="ABA501" s="34"/>
      <c r="ABB501" s="34"/>
      <c r="ABC501" s="34"/>
      <c r="ABD501" s="34"/>
      <c r="ABE501" s="34"/>
      <c r="ABF501" s="34"/>
      <c r="ABG501" s="34"/>
      <c r="ABH501" s="34"/>
      <c r="ABI501" s="34"/>
      <c r="ABJ501" s="34"/>
      <c r="ABK501" s="34"/>
      <c r="ABL501" s="34"/>
      <c r="ABM501" s="34"/>
      <c r="ABN501" s="34"/>
      <c r="ABO501" s="34"/>
      <c r="ABP501" s="34"/>
      <c r="ABQ501" s="34"/>
      <c r="ABR501" s="34"/>
      <c r="ABS501" s="34"/>
      <c r="ABT501" s="34"/>
      <c r="ABU501" s="34"/>
      <c r="ABV501" s="34"/>
      <c r="ABW501" s="34"/>
      <c r="ABX501" s="34"/>
      <c r="ABY501" s="34"/>
      <c r="ABZ501" s="34"/>
      <c r="ACA501" s="34"/>
      <c r="ACB501" s="34"/>
      <c r="ACC501" s="34"/>
      <c r="ACD501" s="34"/>
      <c r="ACE501" s="34"/>
      <c r="ACF501" s="34"/>
      <c r="ACG501" s="34"/>
      <c r="ACH501" s="34"/>
      <c r="ACI501" s="34"/>
      <c r="ACJ501" s="34"/>
      <c r="ACK501" s="34"/>
      <c r="ACL501" s="34"/>
      <c r="ACM501" s="34"/>
      <c r="ACN501" s="34"/>
      <c r="ACO501" s="34"/>
      <c r="ACP501" s="34"/>
      <c r="ACQ501" s="34"/>
      <c r="ACR501" s="34"/>
      <c r="ACS501" s="34"/>
      <c r="ACT501" s="34"/>
      <c r="ACU501" s="34"/>
      <c r="ACV501" s="34"/>
      <c r="ACW501" s="34"/>
      <c r="ACX501" s="34"/>
      <c r="ACY501" s="34"/>
      <c r="ACZ501" s="34"/>
      <c r="ADA501" s="34"/>
      <c r="ADB501" s="34"/>
      <c r="ADC501" s="34"/>
      <c r="ADD501" s="34"/>
      <c r="ADE501" s="34"/>
      <c r="ADF501" s="34"/>
      <c r="ADG501" s="34"/>
      <c r="ADH501" s="34"/>
      <c r="ADI501" s="34"/>
      <c r="ADJ501" s="34"/>
      <c r="ADK501" s="34"/>
      <c r="ADL501" s="34"/>
      <c r="ADM501" s="34"/>
      <c r="ADN501" s="34"/>
      <c r="ADO501" s="34"/>
      <c r="ADP501" s="34"/>
      <c r="ADQ501" s="34"/>
      <c r="ADR501" s="34"/>
      <c r="ADS501" s="34"/>
      <c r="ADT501" s="34"/>
      <c r="ADU501" s="34"/>
      <c r="ADV501" s="34"/>
      <c r="ADW501" s="34"/>
      <c r="ADX501" s="34"/>
      <c r="ADY501" s="34"/>
      <c r="ADZ501" s="34"/>
      <c r="AEA501" s="34"/>
      <c r="AEB501" s="34"/>
      <c r="AEC501" s="34"/>
      <c r="AED501" s="34"/>
      <c r="AEE501" s="34"/>
      <c r="AEF501" s="34"/>
      <c r="AEG501" s="34"/>
      <c r="AEH501" s="34"/>
      <c r="AEI501" s="34"/>
      <c r="AEJ501" s="34"/>
      <c r="AEK501" s="34"/>
      <c r="AEL501" s="34"/>
      <c r="AEM501" s="34"/>
      <c r="AEN501" s="34"/>
      <c r="AEO501" s="34"/>
      <c r="AEP501" s="34"/>
      <c r="AEQ501" s="34"/>
      <c r="AER501" s="34"/>
      <c r="AES501" s="34"/>
      <c r="AET501" s="34"/>
      <c r="AEU501" s="34"/>
      <c r="AEV501" s="34"/>
      <c r="AEW501" s="34"/>
      <c r="AEX501" s="34"/>
      <c r="AEY501" s="34"/>
      <c r="AEZ501" s="34"/>
      <c r="AFA501" s="34"/>
      <c r="AFB501" s="34"/>
      <c r="AFC501" s="34"/>
      <c r="AFD501" s="34"/>
      <c r="AFE501" s="34"/>
      <c r="AFF501" s="34"/>
      <c r="AFG501" s="34"/>
      <c r="AFH501" s="34"/>
      <c r="AFI501" s="34"/>
      <c r="AFJ501" s="34"/>
      <c r="AFK501" s="34"/>
      <c r="AFL501" s="34"/>
      <c r="AFM501" s="34"/>
      <c r="AFN501" s="34"/>
      <c r="AFO501" s="34"/>
      <c r="AFP501" s="34"/>
      <c r="AFQ501" s="34"/>
      <c r="AFR501" s="34"/>
      <c r="AFS501" s="34"/>
      <c r="AFT501" s="34"/>
      <c r="AFU501" s="34"/>
      <c r="AFV501" s="34"/>
      <c r="AFW501" s="34"/>
      <c r="AFX501" s="34"/>
      <c r="AFY501" s="34"/>
      <c r="AFZ501" s="34"/>
      <c r="AGA501" s="34"/>
      <c r="AGB501" s="34"/>
      <c r="AGC501" s="34"/>
      <c r="AGD501" s="34"/>
      <c r="AGE501" s="34"/>
      <c r="AGF501" s="34"/>
      <c r="AGG501" s="34"/>
      <c r="AGH501" s="34"/>
      <c r="AGI501" s="34"/>
      <c r="AGJ501" s="34"/>
      <c r="AGK501" s="34"/>
      <c r="AGL501" s="34"/>
      <c r="AGM501" s="34"/>
      <c r="AGN501" s="34"/>
      <c r="AGO501" s="34"/>
      <c r="AGP501" s="34"/>
      <c r="AGQ501" s="34"/>
      <c r="AGR501" s="34"/>
      <c r="AGS501" s="34"/>
      <c r="AGT501" s="34"/>
      <c r="AGU501" s="34"/>
      <c r="AGV501" s="34"/>
      <c r="AGW501" s="34"/>
      <c r="AGX501" s="34"/>
      <c r="AGY501" s="34"/>
      <c r="AGZ501" s="34"/>
      <c r="AHA501" s="34"/>
      <c r="AHB501" s="34"/>
      <c r="AHC501" s="34"/>
      <c r="AHD501" s="34"/>
      <c r="AHE501" s="34"/>
      <c r="AHF501" s="34"/>
      <c r="AHG501" s="34"/>
      <c r="AHH501" s="34"/>
      <c r="AHI501" s="34"/>
      <c r="AHJ501" s="34"/>
      <c r="AHK501" s="34"/>
      <c r="AHL501" s="34"/>
      <c r="AHM501" s="34"/>
      <c r="AHN501" s="34"/>
      <c r="AHO501" s="34"/>
      <c r="AHP501" s="34"/>
      <c r="AHQ501" s="34"/>
      <c r="AHR501" s="34"/>
      <c r="AHS501" s="34"/>
      <c r="AHT501" s="34"/>
      <c r="AHU501" s="34"/>
      <c r="AHV501" s="34"/>
      <c r="AHW501" s="34"/>
      <c r="AHX501" s="34"/>
      <c r="AHY501" s="34"/>
      <c r="AHZ501" s="34"/>
      <c r="AIA501" s="34"/>
      <c r="AIB501" s="34"/>
      <c r="AIC501" s="34"/>
      <c r="AID501" s="34"/>
      <c r="AIE501" s="34"/>
      <c r="AIF501" s="34"/>
      <c r="AIG501" s="34"/>
      <c r="AIH501" s="34"/>
      <c r="AII501" s="34"/>
      <c r="AIJ501" s="34"/>
      <c r="AIK501" s="34"/>
      <c r="AIL501" s="34"/>
      <c r="AIM501" s="34"/>
      <c r="AIN501" s="34"/>
      <c r="AIO501" s="34"/>
      <c r="AIP501" s="34"/>
      <c r="AIQ501" s="34"/>
      <c r="AIR501" s="34"/>
      <c r="AIS501" s="34"/>
      <c r="AIT501" s="34"/>
      <c r="AIU501" s="34"/>
      <c r="AIV501" s="34"/>
      <c r="AIW501" s="34"/>
      <c r="AIX501" s="34"/>
      <c r="AIY501" s="34"/>
      <c r="AIZ501" s="34"/>
      <c r="AJA501" s="34"/>
      <c r="AJB501" s="34"/>
      <c r="AJC501" s="34"/>
      <c r="AJD501" s="34"/>
      <c r="AJE501" s="34"/>
      <c r="AJF501" s="34"/>
      <c r="AJG501" s="34"/>
      <c r="AJH501" s="34"/>
      <c r="AJI501" s="34"/>
      <c r="AJJ501" s="34"/>
      <c r="AJK501" s="34"/>
      <c r="AJL501" s="34"/>
      <c r="AJM501" s="34"/>
      <c r="AJN501" s="34"/>
      <c r="AJO501" s="34"/>
      <c r="AJP501" s="34"/>
      <c r="AJQ501" s="34"/>
      <c r="AJR501" s="34"/>
      <c r="AJS501" s="34"/>
      <c r="AJT501" s="34"/>
      <c r="AJU501" s="34"/>
      <c r="AJV501" s="34"/>
      <c r="AJW501" s="34"/>
      <c r="AJX501" s="34"/>
      <c r="AJY501" s="34"/>
      <c r="AJZ501" s="34"/>
      <c r="AKA501" s="34"/>
      <c r="AKB501" s="34"/>
      <c r="AKC501" s="34"/>
      <c r="AKD501" s="34"/>
      <c r="AKE501" s="34"/>
      <c r="AKF501" s="34"/>
      <c r="AKG501" s="34"/>
      <c r="AKH501" s="34"/>
      <c r="AKI501" s="34"/>
      <c r="AKJ501" s="34"/>
      <c r="AKK501" s="34"/>
      <c r="AKL501" s="34"/>
      <c r="AKM501" s="34"/>
      <c r="AKN501" s="34"/>
      <c r="AKO501" s="34"/>
      <c r="AKP501" s="34"/>
      <c r="AKQ501" s="34"/>
      <c r="AKR501" s="34"/>
      <c r="AKS501" s="34"/>
      <c r="AKT501" s="34"/>
      <c r="AKU501" s="34"/>
      <c r="AKV501" s="34"/>
      <c r="AKW501" s="34"/>
      <c r="AKX501" s="34"/>
      <c r="AKY501" s="34"/>
      <c r="AKZ501" s="34"/>
      <c r="ALA501" s="34"/>
      <c r="ALB501" s="34"/>
      <c r="ALC501" s="34"/>
      <c r="ALD501" s="34"/>
      <c r="ALE501" s="34"/>
      <c r="ALF501" s="34"/>
      <c r="ALG501" s="34"/>
      <c r="ALH501" s="34"/>
      <c r="ALI501" s="34"/>
      <c r="ALJ501" s="34"/>
      <c r="ALK501" s="34"/>
      <c r="ALL501" s="34"/>
      <c r="ALM501" s="34"/>
      <c r="ALN501" s="34"/>
      <c r="ALO501" s="34"/>
      <c r="ALP501" s="34"/>
      <c r="ALQ501" s="34"/>
      <c r="ALR501" s="34"/>
      <c r="ALS501" s="34"/>
      <c r="ALT501" s="34"/>
      <c r="ALU501" s="34"/>
      <c r="ALV501" s="34"/>
      <c r="ALW501" s="34"/>
      <c r="ALX501" s="34"/>
      <c r="ALY501" s="34"/>
      <c r="ALZ501" s="34"/>
      <c r="AMA501" s="34"/>
      <c r="AMB501" s="34"/>
      <c r="AMC501" s="34"/>
      <c r="AMD501" s="34"/>
      <c r="AME501" s="34"/>
      <c r="AMF501" s="34"/>
      <c r="AMG501" s="34"/>
      <c r="AMH501" s="34"/>
      <c r="AMI501" s="34"/>
      <c r="AMJ501" s="34"/>
      <c r="AMK501" s="34"/>
    </row>
    <row r="502" spans="1:1025" x14ac:dyDescent="0.25">
      <c r="A502" s="34"/>
      <c r="B502" s="16"/>
      <c r="C502" s="19"/>
      <c r="D502" s="19"/>
      <c r="E502" s="24">
        <f>E501-D511</f>
        <v>0</v>
      </c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  <c r="AJ502" s="34"/>
      <c r="AK502" s="34"/>
      <c r="AL502" s="34"/>
      <c r="AM502" s="34"/>
      <c r="AN502" s="34"/>
      <c r="AO502" s="34"/>
      <c r="AP502" s="34"/>
      <c r="AQ502" s="34"/>
      <c r="AR502" s="34"/>
      <c r="AS502" s="34"/>
      <c r="AT502" s="34"/>
      <c r="AU502" s="34"/>
      <c r="AV502" s="34"/>
      <c r="AW502" s="34"/>
      <c r="AX502" s="34"/>
      <c r="AY502" s="34"/>
      <c r="AZ502" s="34"/>
      <c r="BA502" s="34"/>
      <c r="BB502" s="34"/>
      <c r="BC502" s="34"/>
      <c r="BD502" s="34"/>
      <c r="BE502" s="34"/>
      <c r="BF502" s="34"/>
      <c r="BG502" s="34"/>
      <c r="BH502" s="34"/>
      <c r="BI502" s="34"/>
      <c r="BJ502" s="34"/>
      <c r="BK502" s="34"/>
      <c r="BL502" s="34"/>
      <c r="BM502" s="34"/>
      <c r="BN502" s="34"/>
      <c r="BO502" s="34"/>
      <c r="BP502" s="34"/>
      <c r="BQ502" s="34"/>
      <c r="BR502" s="34"/>
      <c r="BS502" s="34"/>
      <c r="BT502" s="34"/>
      <c r="BU502" s="34"/>
      <c r="BV502" s="34"/>
      <c r="BW502" s="34"/>
      <c r="BX502" s="34"/>
      <c r="BY502" s="34"/>
      <c r="BZ502" s="34"/>
      <c r="CA502" s="34"/>
      <c r="CB502" s="34"/>
      <c r="CC502" s="34"/>
      <c r="CD502" s="34"/>
      <c r="CE502" s="34"/>
      <c r="CF502" s="34"/>
      <c r="CG502" s="34"/>
      <c r="CH502" s="34"/>
      <c r="CI502" s="34"/>
      <c r="CJ502" s="34"/>
      <c r="CK502" s="34"/>
      <c r="CL502" s="34"/>
      <c r="CM502" s="34"/>
      <c r="CN502" s="34"/>
      <c r="CO502" s="34"/>
      <c r="CP502" s="34"/>
      <c r="CQ502" s="34"/>
      <c r="CR502" s="34"/>
      <c r="CS502" s="34"/>
      <c r="CT502" s="34"/>
      <c r="CU502" s="34"/>
      <c r="CV502" s="34"/>
      <c r="CW502" s="34"/>
      <c r="CX502" s="34"/>
      <c r="CY502" s="34"/>
      <c r="CZ502" s="34"/>
      <c r="DA502" s="34"/>
      <c r="DB502" s="34"/>
      <c r="DC502" s="34"/>
      <c r="DD502" s="34"/>
      <c r="DE502" s="34"/>
      <c r="DF502" s="34"/>
      <c r="DG502" s="34"/>
      <c r="DH502" s="34"/>
      <c r="DI502" s="34"/>
      <c r="DJ502" s="34"/>
      <c r="DK502" s="34"/>
      <c r="DL502" s="34"/>
      <c r="DM502" s="34"/>
      <c r="DN502" s="34"/>
      <c r="DO502" s="34"/>
      <c r="DP502" s="34"/>
      <c r="DQ502" s="34"/>
      <c r="DR502" s="34"/>
      <c r="DS502" s="34"/>
      <c r="DT502" s="34"/>
      <c r="DU502" s="34"/>
      <c r="DV502" s="34"/>
      <c r="DW502" s="34"/>
      <c r="DX502" s="34"/>
      <c r="DY502" s="34"/>
      <c r="DZ502" s="34"/>
      <c r="EA502" s="34"/>
      <c r="EB502" s="34"/>
      <c r="EC502" s="34"/>
      <c r="ED502" s="34"/>
      <c r="EE502" s="34"/>
      <c r="EF502" s="34"/>
      <c r="EG502" s="34"/>
      <c r="EH502" s="34"/>
      <c r="EI502" s="34"/>
      <c r="EJ502" s="34"/>
      <c r="EK502" s="34"/>
      <c r="EL502" s="34"/>
      <c r="EM502" s="34"/>
      <c r="EN502" s="34"/>
      <c r="EO502" s="34"/>
      <c r="EP502" s="34"/>
      <c r="EQ502" s="34"/>
      <c r="ER502" s="34"/>
      <c r="ES502" s="34"/>
      <c r="ET502" s="34"/>
      <c r="EU502" s="34"/>
      <c r="EV502" s="34"/>
      <c r="EW502" s="34"/>
      <c r="EX502" s="34"/>
      <c r="EY502" s="34"/>
      <c r="EZ502" s="34"/>
      <c r="FA502" s="34"/>
      <c r="FB502" s="34"/>
      <c r="FC502" s="34"/>
      <c r="FD502" s="34"/>
      <c r="FE502" s="34"/>
      <c r="FF502" s="34"/>
      <c r="FG502" s="34"/>
      <c r="FH502" s="34"/>
      <c r="FI502" s="34"/>
      <c r="FJ502" s="34"/>
      <c r="FK502" s="34"/>
      <c r="FL502" s="34"/>
      <c r="FM502" s="34"/>
      <c r="FN502" s="34"/>
      <c r="FO502" s="34"/>
      <c r="FP502" s="34"/>
      <c r="FQ502" s="34"/>
      <c r="FR502" s="34"/>
      <c r="FS502" s="34"/>
      <c r="FT502" s="34"/>
      <c r="FU502" s="34"/>
      <c r="FV502" s="34"/>
      <c r="FW502" s="34"/>
      <c r="FX502" s="34"/>
      <c r="FY502" s="34"/>
      <c r="FZ502" s="34"/>
      <c r="GA502" s="34"/>
      <c r="GB502" s="34"/>
      <c r="GC502" s="34"/>
      <c r="GD502" s="34"/>
      <c r="GE502" s="34"/>
      <c r="GF502" s="34"/>
      <c r="GG502" s="34"/>
      <c r="GH502" s="34"/>
      <c r="GI502" s="34"/>
      <c r="GJ502" s="34"/>
      <c r="GK502" s="34"/>
      <c r="GL502" s="34"/>
      <c r="GM502" s="34"/>
      <c r="GN502" s="34"/>
      <c r="GO502" s="34"/>
      <c r="GP502" s="34"/>
      <c r="GQ502" s="34"/>
      <c r="GR502" s="34"/>
      <c r="GS502" s="34"/>
      <c r="GT502" s="34"/>
      <c r="GU502" s="34"/>
      <c r="GV502" s="34"/>
      <c r="GW502" s="34"/>
      <c r="GX502" s="34"/>
      <c r="GY502" s="34"/>
      <c r="GZ502" s="34"/>
      <c r="HA502" s="34"/>
      <c r="HB502" s="34"/>
      <c r="HC502" s="34"/>
      <c r="HD502" s="34"/>
      <c r="HE502" s="34"/>
      <c r="HF502" s="34"/>
      <c r="HG502" s="34"/>
      <c r="HH502" s="34"/>
      <c r="HI502" s="34"/>
      <c r="HJ502" s="34"/>
      <c r="HK502" s="34"/>
      <c r="HL502" s="34"/>
      <c r="HM502" s="34"/>
      <c r="HN502" s="34"/>
      <c r="HO502" s="34"/>
      <c r="HP502" s="34"/>
      <c r="HQ502" s="34"/>
      <c r="HR502" s="34"/>
      <c r="HS502" s="34"/>
      <c r="HT502" s="34"/>
      <c r="HU502" s="34"/>
      <c r="HV502" s="34"/>
      <c r="HW502" s="34"/>
      <c r="HX502" s="34"/>
      <c r="HY502" s="34"/>
      <c r="HZ502" s="34"/>
      <c r="IA502" s="34"/>
      <c r="IB502" s="34"/>
      <c r="IC502" s="34"/>
      <c r="ID502" s="34"/>
      <c r="IE502" s="34"/>
      <c r="IF502" s="34"/>
      <c r="IG502" s="34"/>
      <c r="IH502" s="34"/>
      <c r="II502" s="34"/>
      <c r="IJ502" s="34"/>
      <c r="IK502" s="34"/>
      <c r="IL502" s="34"/>
      <c r="IM502" s="34"/>
      <c r="IN502" s="34"/>
      <c r="IO502" s="34"/>
      <c r="IP502" s="34"/>
      <c r="IQ502" s="34"/>
      <c r="IR502" s="34"/>
      <c r="IS502" s="34"/>
      <c r="IT502" s="34"/>
      <c r="IU502" s="34"/>
      <c r="IV502" s="34"/>
      <c r="IW502" s="34"/>
      <c r="IX502" s="34"/>
      <c r="IY502" s="34"/>
      <c r="IZ502" s="34"/>
      <c r="JA502" s="34"/>
      <c r="JB502" s="34"/>
      <c r="JC502" s="34"/>
      <c r="JD502" s="34"/>
      <c r="JE502" s="34"/>
      <c r="JF502" s="34"/>
      <c r="JG502" s="34"/>
      <c r="JH502" s="34"/>
      <c r="JI502" s="34"/>
      <c r="JJ502" s="34"/>
      <c r="JK502" s="34"/>
      <c r="JL502" s="34"/>
      <c r="JM502" s="34"/>
      <c r="JN502" s="34"/>
      <c r="JO502" s="34"/>
      <c r="JP502" s="34"/>
      <c r="JQ502" s="34"/>
      <c r="JR502" s="34"/>
      <c r="JS502" s="34"/>
      <c r="JT502" s="34"/>
      <c r="JU502" s="34"/>
      <c r="JV502" s="34"/>
      <c r="JW502" s="34"/>
      <c r="JX502" s="34"/>
      <c r="JY502" s="34"/>
      <c r="JZ502" s="34"/>
      <c r="KA502" s="34"/>
      <c r="KB502" s="34"/>
      <c r="KC502" s="34"/>
      <c r="KD502" s="34"/>
      <c r="KE502" s="34"/>
      <c r="KF502" s="34"/>
      <c r="KG502" s="34"/>
      <c r="KH502" s="34"/>
      <c r="KI502" s="34"/>
      <c r="KJ502" s="34"/>
      <c r="KK502" s="34"/>
      <c r="KL502" s="34"/>
      <c r="KM502" s="34"/>
      <c r="KN502" s="34"/>
      <c r="KO502" s="34"/>
      <c r="KP502" s="34"/>
      <c r="KQ502" s="34"/>
      <c r="KR502" s="34"/>
      <c r="KS502" s="34"/>
      <c r="KT502" s="34"/>
      <c r="KU502" s="34"/>
      <c r="KV502" s="34"/>
      <c r="KW502" s="34"/>
      <c r="KX502" s="34"/>
      <c r="KY502" s="34"/>
      <c r="KZ502" s="34"/>
      <c r="LA502" s="34"/>
      <c r="LB502" s="34"/>
      <c r="LC502" s="34"/>
      <c r="LD502" s="34"/>
      <c r="LE502" s="34"/>
      <c r="LF502" s="34"/>
      <c r="LG502" s="34"/>
      <c r="LH502" s="34"/>
      <c r="LI502" s="34"/>
      <c r="LJ502" s="34"/>
      <c r="LK502" s="34"/>
      <c r="LL502" s="34"/>
      <c r="LM502" s="34"/>
      <c r="LN502" s="34"/>
      <c r="LO502" s="34"/>
      <c r="LP502" s="34"/>
      <c r="LQ502" s="34"/>
      <c r="LR502" s="34"/>
      <c r="LS502" s="34"/>
      <c r="LT502" s="34"/>
      <c r="LU502" s="34"/>
      <c r="LV502" s="34"/>
      <c r="LW502" s="34"/>
      <c r="LX502" s="34"/>
      <c r="LY502" s="34"/>
      <c r="LZ502" s="34"/>
      <c r="MA502" s="34"/>
      <c r="MB502" s="34"/>
      <c r="MC502" s="34"/>
      <c r="MD502" s="34"/>
      <c r="ME502" s="34"/>
      <c r="MF502" s="34"/>
      <c r="MG502" s="34"/>
      <c r="MH502" s="34"/>
      <c r="MI502" s="34"/>
      <c r="MJ502" s="34"/>
      <c r="MK502" s="34"/>
      <c r="ML502" s="34"/>
      <c r="MM502" s="34"/>
      <c r="MN502" s="34"/>
      <c r="MO502" s="34"/>
      <c r="MP502" s="34"/>
      <c r="MQ502" s="34"/>
      <c r="MR502" s="34"/>
      <c r="MS502" s="34"/>
      <c r="MT502" s="34"/>
      <c r="MU502" s="34"/>
      <c r="MV502" s="34"/>
      <c r="MW502" s="34"/>
      <c r="MX502" s="34"/>
      <c r="MY502" s="34"/>
      <c r="MZ502" s="34"/>
      <c r="NA502" s="34"/>
      <c r="NB502" s="34"/>
      <c r="NC502" s="34"/>
      <c r="ND502" s="34"/>
      <c r="NE502" s="34"/>
      <c r="NF502" s="34"/>
      <c r="NG502" s="34"/>
      <c r="NH502" s="34"/>
      <c r="NI502" s="34"/>
      <c r="NJ502" s="34"/>
      <c r="NK502" s="34"/>
      <c r="NL502" s="34"/>
      <c r="NM502" s="34"/>
      <c r="NN502" s="34"/>
      <c r="NO502" s="34"/>
      <c r="NP502" s="34"/>
      <c r="NQ502" s="34"/>
      <c r="NR502" s="34"/>
      <c r="NS502" s="34"/>
      <c r="NT502" s="34"/>
      <c r="NU502" s="34"/>
      <c r="NV502" s="34"/>
      <c r="NW502" s="34"/>
      <c r="NX502" s="34"/>
      <c r="NY502" s="34"/>
      <c r="NZ502" s="34"/>
      <c r="OA502" s="34"/>
      <c r="OB502" s="34"/>
      <c r="OC502" s="34"/>
      <c r="OD502" s="34"/>
      <c r="OE502" s="34"/>
      <c r="OF502" s="34"/>
      <c r="OG502" s="34"/>
      <c r="OH502" s="34"/>
      <c r="OI502" s="34"/>
      <c r="OJ502" s="34"/>
      <c r="OK502" s="34"/>
      <c r="OL502" s="34"/>
      <c r="OM502" s="34"/>
      <c r="ON502" s="34"/>
      <c r="OO502" s="34"/>
      <c r="OP502" s="34"/>
      <c r="OQ502" s="34"/>
      <c r="OR502" s="34"/>
      <c r="OS502" s="34"/>
      <c r="OT502" s="34"/>
      <c r="OU502" s="34"/>
      <c r="OV502" s="34"/>
      <c r="OW502" s="34"/>
      <c r="OX502" s="34"/>
      <c r="OY502" s="34"/>
      <c r="OZ502" s="34"/>
      <c r="PA502" s="34"/>
      <c r="PB502" s="34"/>
      <c r="PC502" s="34"/>
      <c r="PD502" s="34"/>
      <c r="PE502" s="34"/>
      <c r="PF502" s="34"/>
      <c r="PG502" s="34"/>
      <c r="PH502" s="34"/>
      <c r="PI502" s="34"/>
      <c r="PJ502" s="34"/>
      <c r="PK502" s="34"/>
      <c r="PL502" s="34"/>
      <c r="PM502" s="34"/>
      <c r="PN502" s="34"/>
      <c r="PO502" s="34"/>
      <c r="PP502" s="34"/>
      <c r="PQ502" s="34"/>
      <c r="PR502" s="34"/>
      <c r="PS502" s="34"/>
      <c r="PT502" s="34"/>
      <c r="PU502" s="34"/>
      <c r="PV502" s="34"/>
      <c r="PW502" s="34"/>
      <c r="PX502" s="34"/>
      <c r="PY502" s="34"/>
      <c r="PZ502" s="34"/>
      <c r="QA502" s="34"/>
      <c r="QB502" s="34"/>
      <c r="QC502" s="34"/>
      <c r="QD502" s="34"/>
      <c r="QE502" s="34"/>
      <c r="QF502" s="34"/>
      <c r="QG502" s="34"/>
      <c r="QH502" s="34"/>
      <c r="QI502" s="34"/>
      <c r="QJ502" s="34"/>
      <c r="QK502" s="34"/>
      <c r="QL502" s="34"/>
      <c r="QM502" s="34"/>
      <c r="QN502" s="34"/>
      <c r="QO502" s="34"/>
      <c r="QP502" s="34"/>
      <c r="QQ502" s="34"/>
      <c r="QR502" s="34"/>
      <c r="QS502" s="34"/>
      <c r="QT502" s="34"/>
      <c r="QU502" s="34"/>
      <c r="QV502" s="34"/>
      <c r="QW502" s="34"/>
      <c r="QX502" s="34"/>
      <c r="QY502" s="34"/>
      <c r="QZ502" s="34"/>
      <c r="RA502" s="34"/>
      <c r="RB502" s="34"/>
      <c r="RC502" s="34"/>
      <c r="RD502" s="34"/>
      <c r="RE502" s="34"/>
      <c r="RF502" s="34"/>
      <c r="RG502" s="34"/>
      <c r="RH502" s="34"/>
      <c r="RI502" s="34"/>
      <c r="RJ502" s="34"/>
      <c r="RK502" s="34"/>
      <c r="RL502" s="34"/>
      <c r="RM502" s="34"/>
      <c r="RN502" s="34"/>
      <c r="RO502" s="34"/>
      <c r="RP502" s="34"/>
      <c r="RQ502" s="34"/>
      <c r="RR502" s="34"/>
      <c r="RS502" s="34"/>
      <c r="RT502" s="34"/>
      <c r="RU502" s="34"/>
      <c r="RV502" s="34"/>
      <c r="RW502" s="34"/>
      <c r="RX502" s="34"/>
      <c r="RY502" s="34"/>
      <c r="RZ502" s="34"/>
      <c r="SA502" s="34"/>
      <c r="SB502" s="34"/>
      <c r="SC502" s="34"/>
      <c r="SD502" s="34"/>
      <c r="SE502" s="34"/>
      <c r="SF502" s="34"/>
      <c r="SG502" s="34"/>
      <c r="SH502" s="34"/>
      <c r="SI502" s="34"/>
      <c r="SJ502" s="34"/>
      <c r="SK502" s="34"/>
      <c r="SL502" s="34"/>
      <c r="SM502" s="34"/>
      <c r="SN502" s="34"/>
      <c r="SO502" s="34"/>
      <c r="SP502" s="34"/>
      <c r="SQ502" s="34"/>
      <c r="SR502" s="34"/>
      <c r="SS502" s="34"/>
      <c r="ST502" s="34"/>
      <c r="SU502" s="34"/>
      <c r="SV502" s="34"/>
      <c r="SW502" s="34"/>
      <c r="SX502" s="34"/>
      <c r="SY502" s="34"/>
      <c r="SZ502" s="34"/>
      <c r="TA502" s="34"/>
      <c r="TB502" s="34"/>
      <c r="TC502" s="34"/>
      <c r="TD502" s="34"/>
      <c r="TE502" s="34"/>
      <c r="TF502" s="34"/>
      <c r="TG502" s="34"/>
      <c r="TH502" s="34"/>
      <c r="TI502" s="34"/>
      <c r="TJ502" s="34"/>
      <c r="TK502" s="34"/>
      <c r="TL502" s="34"/>
      <c r="TM502" s="34"/>
      <c r="TN502" s="34"/>
      <c r="TO502" s="34"/>
      <c r="TP502" s="34"/>
      <c r="TQ502" s="34"/>
      <c r="TR502" s="34"/>
      <c r="TS502" s="34"/>
      <c r="TT502" s="34"/>
      <c r="TU502" s="34"/>
      <c r="TV502" s="34"/>
      <c r="TW502" s="34"/>
      <c r="TX502" s="34"/>
      <c r="TY502" s="34"/>
      <c r="TZ502" s="34"/>
      <c r="UA502" s="34"/>
      <c r="UB502" s="34"/>
      <c r="UC502" s="34"/>
      <c r="UD502" s="34"/>
      <c r="UE502" s="34"/>
      <c r="UF502" s="34"/>
      <c r="UG502" s="34"/>
      <c r="UH502" s="34"/>
      <c r="UI502" s="34"/>
      <c r="UJ502" s="34"/>
      <c r="UK502" s="34"/>
      <c r="UL502" s="34"/>
      <c r="UM502" s="34"/>
      <c r="UN502" s="34"/>
      <c r="UO502" s="34"/>
      <c r="UP502" s="34"/>
      <c r="UQ502" s="34"/>
      <c r="UR502" s="34"/>
      <c r="US502" s="34"/>
      <c r="UT502" s="34"/>
      <c r="UU502" s="34"/>
      <c r="UV502" s="34"/>
      <c r="UW502" s="34"/>
      <c r="UX502" s="34"/>
      <c r="UY502" s="34"/>
      <c r="UZ502" s="34"/>
      <c r="VA502" s="34"/>
      <c r="VB502" s="34"/>
      <c r="VC502" s="34"/>
      <c r="VD502" s="34"/>
      <c r="VE502" s="34"/>
      <c r="VF502" s="34"/>
      <c r="VG502" s="34"/>
      <c r="VH502" s="34"/>
      <c r="VI502" s="34"/>
      <c r="VJ502" s="34"/>
      <c r="VK502" s="34"/>
      <c r="VL502" s="34"/>
      <c r="VM502" s="34"/>
      <c r="VN502" s="34"/>
      <c r="VO502" s="34"/>
      <c r="VP502" s="34"/>
      <c r="VQ502" s="34"/>
      <c r="VR502" s="34"/>
      <c r="VS502" s="34"/>
      <c r="VT502" s="34"/>
      <c r="VU502" s="34"/>
      <c r="VV502" s="34"/>
      <c r="VW502" s="34"/>
      <c r="VX502" s="34"/>
      <c r="VY502" s="34"/>
      <c r="VZ502" s="34"/>
      <c r="WA502" s="34"/>
      <c r="WB502" s="34"/>
      <c r="WC502" s="34"/>
      <c r="WD502" s="34"/>
      <c r="WE502" s="34"/>
      <c r="WF502" s="34"/>
      <c r="WG502" s="34"/>
      <c r="WH502" s="34"/>
      <c r="WI502" s="34"/>
      <c r="WJ502" s="34"/>
      <c r="WK502" s="34"/>
      <c r="WL502" s="34"/>
      <c r="WM502" s="34"/>
      <c r="WN502" s="34"/>
      <c r="WO502" s="34"/>
      <c r="WP502" s="34"/>
      <c r="WQ502" s="34"/>
      <c r="WR502" s="34"/>
      <c r="WS502" s="34"/>
      <c r="WT502" s="34"/>
      <c r="WU502" s="34"/>
      <c r="WV502" s="34"/>
      <c r="WW502" s="34"/>
      <c r="WX502" s="34"/>
      <c r="WY502" s="34"/>
      <c r="WZ502" s="34"/>
      <c r="XA502" s="34"/>
      <c r="XB502" s="34"/>
      <c r="XC502" s="34"/>
      <c r="XD502" s="34"/>
      <c r="XE502" s="34"/>
      <c r="XF502" s="34"/>
      <c r="XG502" s="34"/>
      <c r="XH502" s="34"/>
      <c r="XI502" s="34"/>
      <c r="XJ502" s="34"/>
      <c r="XK502" s="34"/>
      <c r="XL502" s="34"/>
      <c r="XM502" s="34"/>
      <c r="XN502" s="34"/>
      <c r="XO502" s="34"/>
      <c r="XP502" s="34"/>
      <c r="XQ502" s="34"/>
      <c r="XR502" s="34"/>
      <c r="XS502" s="34"/>
      <c r="XT502" s="34"/>
      <c r="XU502" s="34"/>
      <c r="XV502" s="34"/>
      <c r="XW502" s="34"/>
      <c r="XX502" s="34"/>
      <c r="XY502" s="34"/>
      <c r="XZ502" s="34"/>
      <c r="YA502" s="34"/>
      <c r="YB502" s="34"/>
      <c r="YC502" s="34"/>
      <c r="YD502" s="34"/>
      <c r="YE502" s="34"/>
      <c r="YF502" s="34"/>
      <c r="YG502" s="34"/>
      <c r="YH502" s="34"/>
      <c r="YI502" s="34"/>
      <c r="YJ502" s="34"/>
      <c r="YK502" s="34"/>
      <c r="YL502" s="34"/>
      <c r="YM502" s="34"/>
      <c r="YN502" s="34"/>
      <c r="YO502" s="34"/>
      <c r="YP502" s="34"/>
      <c r="YQ502" s="34"/>
      <c r="YR502" s="34"/>
      <c r="YS502" s="34"/>
      <c r="YT502" s="34"/>
      <c r="YU502" s="34"/>
      <c r="YV502" s="34"/>
      <c r="YW502" s="34"/>
      <c r="YX502" s="34"/>
      <c r="YY502" s="34"/>
      <c r="YZ502" s="34"/>
      <c r="ZA502" s="34"/>
      <c r="ZB502" s="34"/>
      <c r="ZC502" s="34"/>
      <c r="ZD502" s="34"/>
      <c r="ZE502" s="34"/>
      <c r="ZF502" s="34"/>
      <c r="ZG502" s="34"/>
      <c r="ZH502" s="34"/>
      <c r="ZI502" s="34"/>
      <c r="ZJ502" s="34"/>
      <c r="ZK502" s="34"/>
      <c r="ZL502" s="34"/>
      <c r="ZM502" s="34"/>
      <c r="ZN502" s="34"/>
      <c r="ZO502" s="34"/>
      <c r="ZP502" s="34"/>
      <c r="ZQ502" s="34"/>
      <c r="ZR502" s="34"/>
      <c r="ZS502" s="34"/>
      <c r="ZT502" s="34"/>
      <c r="ZU502" s="34"/>
      <c r="ZV502" s="34"/>
      <c r="ZW502" s="34"/>
      <c r="ZX502" s="34"/>
      <c r="ZY502" s="34"/>
      <c r="ZZ502" s="34"/>
      <c r="AAA502" s="34"/>
      <c r="AAB502" s="34"/>
      <c r="AAC502" s="34"/>
      <c r="AAD502" s="34"/>
      <c r="AAE502" s="34"/>
      <c r="AAF502" s="34"/>
      <c r="AAG502" s="34"/>
      <c r="AAH502" s="34"/>
      <c r="AAI502" s="34"/>
      <c r="AAJ502" s="34"/>
      <c r="AAK502" s="34"/>
      <c r="AAL502" s="34"/>
      <c r="AAM502" s="34"/>
      <c r="AAN502" s="34"/>
      <c r="AAO502" s="34"/>
      <c r="AAP502" s="34"/>
      <c r="AAQ502" s="34"/>
      <c r="AAR502" s="34"/>
      <c r="AAS502" s="34"/>
      <c r="AAT502" s="34"/>
      <c r="AAU502" s="34"/>
      <c r="AAV502" s="34"/>
      <c r="AAW502" s="34"/>
      <c r="AAX502" s="34"/>
      <c r="AAY502" s="34"/>
      <c r="AAZ502" s="34"/>
      <c r="ABA502" s="34"/>
      <c r="ABB502" s="34"/>
      <c r="ABC502" s="34"/>
      <c r="ABD502" s="34"/>
      <c r="ABE502" s="34"/>
      <c r="ABF502" s="34"/>
      <c r="ABG502" s="34"/>
      <c r="ABH502" s="34"/>
      <c r="ABI502" s="34"/>
      <c r="ABJ502" s="34"/>
      <c r="ABK502" s="34"/>
      <c r="ABL502" s="34"/>
      <c r="ABM502" s="34"/>
      <c r="ABN502" s="34"/>
      <c r="ABO502" s="34"/>
      <c r="ABP502" s="34"/>
      <c r="ABQ502" s="34"/>
      <c r="ABR502" s="34"/>
      <c r="ABS502" s="34"/>
      <c r="ABT502" s="34"/>
      <c r="ABU502" s="34"/>
      <c r="ABV502" s="34"/>
      <c r="ABW502" s="34"/>
      <c r="ABX502" s="34"/>
      <c r="ABY502" s="34"/>
      <c r="ABZ502" s="34"/>
      <c r="ACA502" s="34"/>
      <c r="ACB502" s="34"/>
      <c r="ACC502" s="34"/>
      <c r="ACD502" s="34"/>
      <c r="ACE502" s="34"/>
      <c r="ACF502" s="34"/>
      <c r="ACG502" s="34"/>
      <c r="ACH502" s="34"/>
      <c r="ACI502" s="34"/>
      <c r="ACJ502" s="34"/>
      <c r="ACK502" s="34"/>
      <c r="ACL502" s="34"/>
      <c r="ACM502" s="34"/>
      <c r="ACN502" s="34"/>
      <c r="ACO502" s="34"/>
      <c r="ACP502" s="34"/>
      <c r="ACQ502" s="34"/>
      <c r="ACR502" s="34"/>
      <c r="ACS502" s="34"/>
      <c r="ACT502" s="34"/>
      <c r="ACU502" s="34"/>
      <c r="ACV502" s="34"/>
      <c r="ACW502" s="34"/>
      <c r="ACX502" s="34"/>
      <c r="ACY502" s="34"/>
      <c r="ACZ502" s="34"/>
      <c r="ADA502" s="34"/>
      <c r="ADB502" s="34"/>
      <c r="ADC502" s="34"/>
      <c r="ADD502" s="34"/>
      <c r="ADE502" s="34"/>
      <c r="ADF502" s="34"/>
      <c r="ADG502" s="34"/>
      <c r="ADH502" s="34"/>
      <c r="ADI502" s="34"/>
      <c r="ADJ502" s="34"/>
      <c r="ADK502" s="34"/>
      <c r="ADL502" s="34"/>
      <c r="ADM502" s="34"/>
      <c r="ADN502" s="34"/>
      <c r="ADO502" s="34"/>
      <c r="ADP502" s="34"/>
      <c r="ADQ502" s="34"/>
      <c r="ADR502" s="34"/>
      <c r="ADS502" s="34"/>
      <c r="ADT502" s="34"/>
      <c r="ADU502" s="34"/>
      <c r="ADV502" s="34"/>
      <c r="ADW502" s="34"/>
      <c r="ADX502" s="34"/>
      <c r="ADY502" s="34"/>
      <c r="ADZ502" s="34"/>
      <c r="AEA502" s="34"/>
      <c r="AEB502" s="34"/>
      <c r="AEC502" s="34"/>
      <c r="AED502" s="34"/>
      <c r="AEE502" s="34"/>
      <c r="AEF502" s="34"/>
      <c r="AEG502" s="34"/>
      <c r="AEH502" s="34"/>
      <c r="AEI502" s="34"/>
      <c r="AEJ502" s="34"/>
      <c r="AEK502" s="34"/>
      <c r="AEL502" s="34"/>
      <c r="AEM502" s="34"/>
      <c r="AEN502" s="34"/>
      <c r="AEO502" s="34"/>
      <c r="AEP502" s="34"/>
      <c r="AEQ502" s="34"/>
      <c r="AER502" s="34"/>
      <c r="AES502" s="34"/>
      <c r="AET502" s="34"/>
      <c r="AEU502" s="34"/>
      <c r="AEV502" s="34"/>
      <c r="AEW502" s="34"/>
      <c r="AEX502" s="34"/>
      <c r="AEY502" s="34"/>
      <c r="AEZ502" s="34"/>
      <c r="AFA502" s="34"/>
      <c r="AFB502" s="34"/>
      <c r="AFC502" s="34"/>
      <c r="AFD502" s="34"/>
      <c r="AFE502" s="34"/>
      <c r="AFF502" s="34"/>
      <c r="AFG502" s="34"/>
      <c r="AFH502" s="34"/>
      <c r="AFI502" s="34"/>
      <c r="AFJ502" s="34"/>
      <c r="AFK502" s="34"/>
      <c r="AFL502" s="34"/>
      <c r="AFM502" s="34"/>
      <c r="AFN502" s="34"/>
      <c r="AFO502" s="34"/>
      <c r="AFP502" s="34"/>
      <c r="AFQ502" s="34"/>
      <c r="AFR502" s="34"/>
      <c r="AFS502" s="34"/>
      <c r="AFT502" s="34"/>
      <c r="AFU502" s="34"/>
      <c r="AFV502" s="34"/>
      <c r="AFW502" s="34"/>
      <c r="AFX502" s="34"/>
      <c r="AFY502" s="34"/>
      <c r="AFZ502" s="34"/>
      <c r="AGA502" s="34"/>
      <c r="AGB502" s="34"/>
      <c r="AGC502" s="34"/>
      <c r="AGD502" s="34"/>
      <c r="AGE502" s="34"/>
      <c r="AGF502" s="34"/>
      <c r="AGG502" s="34"/>
      <c r="AGH502" s="34"/>
      <c r="AGI502" s="34"/>
      <c r="AGJ502" s="34"/>
      <c r="AGK502" s="34"/>
      <c r="AGL502" s="34"/>
      <c r="AGM502" s="34"/>
      <c r="AGN502" s="34"/>
      <c r="AGO502" s="34"/>
      <c r="AGP502" s="34"/>
      <c r="AGQ502" s="34"/>
      <c r="AGR502" s="34"/>
      <c r="AGS502" s="34"/>
      <c r="AGT502" s="34"/>
      <c r="AGU502" s="34"/>
      <c r="AGV502" s="34"/>
      <c r="AGW502" s="34"/>
      <c r="AGX502" s="34"/>
      <c r="AGY502" s="34"/>
      <c r="AGZ502" s="34"/>
      <c r="AHA502" s="34"/>
      <c r="AHB502" s="34"/>
      <c r="AHC502" s="34"/>
      <c r="AHD502" s="34"/>
      <c r="AHE502" s="34"/>
      <c r="AHF502" s="34"/>
      <c r="AHG502" s="34"/>
      <c r="AHH502" s="34"/>
      <c r="AHI502" s="34"/>
      <c r="AHJ502" s="34"/>
      <c r="AHK502" s="34"/>
      <c r="AHL502" s="34"/>
      <c r="AHM502" s="34"/>
      <c r="AHN502" s="34"/>
      <c r="AHO502" s="34"/>
      <c r="AHP502" s="34"/>
      <c r="AHQ502" s="34"/>
      <c r="AHR502" s="34"/>
      <c r="AHS502" s="34"/>
      <c r="AHT502" s="34"/>
      <c r="AHU502" s="34"/>
      <c r="AHV502" s="34"/>
      <c r="AHW502" s="34"/>
      <c r="AHX502" s="34"/>
      <c r="AHY502" s="34"/>
      <c r="AHZ502" s="34"/>
      <c r="AIA502" s="34"/>
      <c r="AIB502" s="34"/>
      <c r="AIC502" s="34"/>
      <c r="AID502" s="34"/>
      <c r="AIE502" s="34"/>
      <c r="AIF502" s="34"/>
      <c r="AIG502" s="34"/>
      <c r="AIH502" s="34"/>
      <c r="AII502" s="34"/>
      <c r="AIJ502" s="34"/>
      <c r="AIK502" s="34"/>
      <c r="AIL502" s="34"/>
      <c r="AIM502" s="34"/>
      <c r="AIN502" s="34"/>
      <c r="AIO502" s="34"/>
      <c r="AIP502" s="34"/>
      <c r="AIQ502" s="34"/>
      <c r="AIR502" s="34"/>
      <c r="AIS502" s="34"/>
      <c r="AIT502" s="34"/>
      <c r="AIU502" s="34"/>
      <c r="AIV502" s="34"/>
      <c r="AIW502" s="34"/>
      <c r="AIX502" s="34"/>
      <c r="AIY502" s="34"/>
      <c r="AIZ502" s="34"/>
      <c r="AJA502" s="34"/>
      <c r="AJB502" s="34"/>
      <c r="AJC502" s="34"/>
      <c r="AJD502" s="34"/>
      <c r="AJE502" s="34"/>
      <c r="AJF502" s="34"/>
      <c r="AJG502" s="34"/>
      <c r="AJH502" s="34"/>
      <c r="AJI502" s="34"/>
      <c r="AJJ502" s="34"/>
      <c r="AJK502" s="34"/>
      <c r="AJL502" s="34"/>
      <c r="AJM502" s="34"/>
      <c r="AJN502" s="34"/>
      <c r="AJO502" s="34"/>
      <c r="AJP502" s="34"/>
      <c r="AJQ502" s="34"/>
      <c r="AJR502" s="34"/>
      <c r="AJS502" s="34"/>
      <c r="AJT502" s="34"/>
      <c r="AJU502" s="34"/>
      <c r="AJV502" s="34"/>
      <c r="AJW502" s="34"/>
      <c r="AJX502" s="34"/>
      <c r="AJY502" s="34"/>
      <c r="AJZ502" s="34"/>
      <c r="AKA502" s="34"/>
      <c r="AKB502" s="34"/>
      <c r="AKC502" s="34"/>
      <c r="AKD502" s="34"/>
      <c r="AKE502" s="34"/>
      <c r="AKF502" s="34"/>
      <c r="AKG502" s="34"/>
      <c r="AKH502" s="34"/>
      <c r="AKI502" s="34"/>
      <c r="AKJ502" s="34"/>
      <c r="AKK502" s="34"/>
      <c r="AKL502" s="34"/>
      <c r="AKM502" s="34"/>
      <c r="AKN502" s="34"/>
      <c r="AKO502" s="34"/>
      <c r="AKP502" s="34"/>
      <c r="AKQ502" s="34"/>
      <c r="AKR502" s="34"/>
      <c r="AKS502" s="34"/>
      <c r="AKT502" s="34"/>
      <c r="AKU502" s="34"/>
      <c r="AKV502" s="34"/>
      <c r="AKW502" s="34"/>
      <c r="AKX502" s="34"/>
      <c r="AKY502" s="34"/>
      <c r="AKZ502" s="34"/>
      <c r="ALA502" s="34"/>
      <c r="ALB502" s="34"/>
      <c r="ALC502" s="34"/>
      <c r="ALD502" s="34"/>
      <c r="ALE502" s="34"/>
      <c r="ALF502" s="34"/>
      <c r="ALG502" s="34"/>
      <c r="ALH502" s="34"/>
      <c r="ALI502" s="34"/>
      <c r="ALJ502" s="34"/>
      <c r="ALK502" s="34"/>
      <c r="ALL502" s="34"/>
      <c r="ALM502" s="34"/>
      <c r="ALN502" s="34"/>
      <c r="ALO502" s="34"/>
      <c r="ALP502" s="34"/>
      <c r="ALQ502" s="34"/>
      <c r="ALR502" s="34"/>
      <c r="ALS502" s="34"/>
      <c r="ALT502" s="34"/>
      <c r="ALU502" s="34"/>
      <c r="ALV502" s="34"/>
      <c r="ALW502" s="34"/>
      <c r="ALX502" s="34"/>
      <c r="ALY502" s="34"/>
      <c r="ALZ502" s="34"/>
      <c r="AMA502" s="34"/>
      <c r="AMB502" s="34"/>
      <c r="AMC502" s="34"/>
      <c r="AMD502" s="34"/>
      <c r="AME502" s="34"/>
      <c r="AMF502" s="34"/>
      <c r="AMG502" s="34"/>
      <c r="AMH502" s="34"/>
      <c r="AMI502" s="34"/>
      <c r="AMJ502" s="34"/>
      <c r="AMK502" s="34"/>
    </row>
    <row r="503" spans="1:1025" x14ac:dyDescent="0.25">
      <c r="A503" s="34"/>
      <c r="B503" s="16"/>
      <c r="C503" s="30"/>
      <c r="D503" s="32"/>
      <c r="E503" s="21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  <c r="AJ503" s="34"/>
      <c r="AK503" s="34"/>
      <c r="AL503" s="34"/>
      <c r="AM503" s="34"/>
      <c r="AN503" s="34"/>
      <c r="AO503" s="34"/>
      <c r="AP503" s="34"/>
      <c r="AQ503" s="34"/>
      <c r="AR503" s="34"/>
      <c r="AS503" s="34"/>
      <c r="AT503" s="34"/>
      <c r="AU503" s="34"/>
      <c r="AV503" s="34"/>
      <c r="AW503" s="34"/>
      <c r="AX503" s="34"/>
      <c r="AY503" s="34"/>
      <c r="AZ503" s="34"/>
      <c r="BA503" s="34"/>
      <c r="BB503" s="34"/>
      <c r="BC503" s="34"/>
      <c r="BD503" s="34"/>
      <c r="BE503" s="34"/>
      <c r="BF503" s="34"/>
      <c r="BG503" s="34"/>
      <c r="BH503" s="34"/>
      <c r="BI503" s="34"/>
      <c r="BJ503" s="34"/>
      <c r="BK503" s="34"/>
      <c r="BL503" s="34"/>
      <c r="BM503" s="34"/>
      <c r="BN503" s="34"/>
      <c r="BO503" s="34"/>
      <c r="BP503" s="34"/>
      <c r="BQ503" s="34"/>
      <c r="BR503" s="34"/>
      <c r="BS503" s="34"/>
      <c r="BT503" s="34"/>
      <c r="BU503" s="34"/>
      <c r="BV503" s="34"/>
      <c r="BW503" s="34"/>
      <c r="BX503" s="34"/>
      <c r="BY503" s="34"/>
      <c r="BZ503" s="34"/>
      <c r="CA503" s="34"/>
      <c r="CB503" s="34"/>
      <c r="CC503" s="34"/>
      <c r="CD503" s="34"/>
      <c r="CE503" s="34"/>
      <c r="CF503" s="34"/>
      <c r="CG503" s="34"/>
      <c r="CH503" s="34"/>
      <c r="CI503" s="34"/>
      <c r="CJ503" s="34"/>
      <c r="CK503" s="34"/>
      <c r="CL503" s="34"/>
      <c r="CM503" s="34"/>
      <c r="CN503" s="34"/>
      <c r="CO503" s="34"/>
      <c r="CP503" s="34"/>
      <c r="CQ503" s="34"/>
      <c r="CR503" s="34"/>
      <c r="CS503" s="34"/>
      <c r="CT503" s="34"/>
      <c r="CU503" s="34"/>
      <c r="CV503" s="34"/>
      <c r="CW503" s="34"/>
      <c r="CX503" s="34"/>
      <c r="CY503" s="34"/>
      <c r="CZ503" s="34"/>
      <c r="DA503" s="34"/>
      <c r="DB503" s="34"/>
      <c r="DC503" s="34"/>
      <c r="DD503" s="34"/>
      <c r="DE503" s="34"/>
      <c r="DF503" s="34"/>
      <c r="DG503" s="34"/>
      <c r="DH503" s="34"/>
      <c r="DI503" s="34"/>
      <c r="DJ503" s="34"/>
      <c r="DK503" s="34"/>
      <c r="DL503" s="34"/>
      <c r="DM503" s="34"/>
      <c r="DN503" s="34"/>
      <c r="DO503" s="34"/>
      <c r="DP503" s="34"/>
      <c r="DQ503" s="34"/>
      <c r="DR503" s="34"/>
      <c r="DS503" s="34"/>
      <c r="DT503" s="34"/>
      <c r="DU503" s="34"/>
      <c r="DV503" s="34"/>
      <c r="DW503" s="34"/>
      <c r="DX503" s="34"/>
      <c r="DY503" s="34"/>
      <c r="DZ503" s="34"/>
      <c r="EA503" s="34"/>
      <c r="EB503" s="34"/>
      <c r="EC503" s="34"/>
      <c r="ED503" s="34"/>
      <c r="EE503" s="34"/>
      <c r="EF503" s="34"/>
      <c r="EG503" s="34"/>
      <c r="EH503" s="34"/>
      <c r="EI503" s="34"/>
      <c r="EJ503" s="34"/>
      <c r="EK503" s="34"/>
      <c r="EL503" s="34"/>
      <c r="EM503" s="34"/>
      <c r="EN503" s="34"/>
      <c r="EO503" s="34"/>
      <c r="EP503" s="34"/>
      <c r="EQ503" s="34"/>
      <c r="ER503" s="34"/>
      <c r="ES503" s="34"/>
      <c r="ET503" s="34"/>
      <c r="EU503" s="34"/>
      <c r="EV503" s="34"/>
      <c r="EW503" s="34"/>
      <c r="EX503" s="34"/>
      <c r="EY503" s="34"/>
      <c r="EZ503" s="34"/>
      <c r="FA503" s="34"/>
      <c r="FB503" s="34"/>
      <c r="FC503" s="34"/>
      <c r="FD503" s="34"/>
      <c r="FE503" s="34"/>
      <c r="FF503" s="34"/>
      <c r="FG503" s="34"/>
      <c r="FH503" s="34"/>
      <c r="FI503" s="34"/>
      <c r="FJ503" s="34"/>
      <c r="FK503" s="34"/>
      <c r="FL503" s="34"/>
      <c r="FM503" s="34"/>
      <c r="FN503" s="34"/>
      <c r="FO503" s="34"/>
      <c r="FP503" s="34"/>
      <c r="FQ503" s="34"/>
      <c r="FR503" s="34"/>
      <c r="FS503" s="34"/>
      <c r="FT503" s="34"/>
      <c r="FU503" s="34"/>
      <c r="FV503" s="34"/>
      <c r="FW503" s="34"/>
      <c r="FX503" s="34"/>
      <c r="FY503" s="34"/>
      <c r="FZ503" s="34"/>
      <c r="GA503" s="34"/>
      <c r="GB503" s="34"/>
      <c r="GC503" s="34"/>
      <c r="GD503" s="34"/>
      <c r="GE503" s="34"/>
      <c r="GF503" s="34"/>
      <c r="GG503" s="34"/>
      <c r="GH503" s="34"/>
      <c r="GI503" s="34"/>
      <c r="GJ503" s="34"/>
      <c r="GK503" s="34"/>
      <c r="GL503" s="34"/>
      <c r="GM503" s="34"/>
      <c r="GN503" s="34"/>
      <c r="GO503" s="34"/>
      <c r="GP503" s="34"/>
      <c r="GQ503" s="34"/>
      <c r="GR503" s="34"/>
      <c r="GS503" s="34"/>
      <c r="GT503" s="34"/>
      <c r="GU503" s="34"/>
      <c r="GV503" s="34"/>
      <c r="GW503" s="34"/>
      <c r="GX503" s="34"/>
      <c r="GY503" s="34"/>
      <c r="GZ503" s="34"/>
      <c r="HA503" s="34"/>
      <c r="HB503" s="34"/>
      <c r="HC503" s="34"/>
      <c r="HD503" s="34"/>
      <c r="HE503" s="34"/>
      <c r="HF503" s="34"/>
      <c r="HG503" s="34"/>
      <c r="HH503" s="34"/>
      <c r="HI503" s="34"/>
      <c r="HJ503" s="34"/>
      <c r="HK503" s="34"/>
      <c r="HL503" s="34"/>
      <c r="HM503" s="34"/>
      <c r="HN503" s="34"/>
      <c r="HO503" s="34"/>
      <c r="HP503" s="34"/>
      <c r="HQ503" s="34"/>
      <c r="HR503" s="34"/>
      <c r="HS503" s="34"/>
      <c r="HT503" s="34"/>
      <c r="HU503" s="34"/>
      <c r="HV503" s="34"/>
      <c r="HW503" s="34"/>
      <c r="HX503" s="34"/>
      <c r="HY503" s="34"/>
      <c r="HZ503" s="34"/>
      <c r="IA503" s="34"/>
      <c r="IB503" s="34"/>
      <c r="IC503" s="34"/>
      <c r="ID503" s="34"/>
      <c r="IE503" s="34"/>
      <c r="IF503" s="34"/>
      <c r="IG503" s="34"/>
      <c r="IH503" s="34"/>
      <c r="II503" s="34"/>
      <c r="IJ503" s="34"/>
      <c r="IK503" s="34"/>
      <c r="IL503" s="34"/>
      <c r="IM503" s="34"/>
      <c r="IN503" s="34"/>
      <c r="IO503" s="34"/>
      <c r="IP503" s="34"/>
      <c r="IQ503" s="34"/>
      <c r="IR503" s="34"/>
      <c r="IS503" s="34"/>
      <c r="IT503" s="34"/>
      <c r="IU503" s="34"/>
      <c r="IV503" s="34"/>
      <c r="IW503" s="34"/>
      <c r="IX503" s="34"/>
      <c r="IY503" s="34"/>
      <c r="IZ503" s="34"/>
      <c r="JA503" s="34"/>
      <c r="JB503" s="34"/>
      <c r="JC503" s="34"/>
      <c r="JD503" s="34"/>
      <c r="JE503" s="34"/>
      <c r="JF503" s="34"/>
      <c r="JG503" s="34"/>
      <c r="JH503" s="34"/>
      <c r="JI503" s="34"/>
      <c r="JJ503" s="34"/>
      <c r="JK503" s="34"/>
      <c r="JL503" s="34"/>
      <c r="JM503" s="34"/>
      <c r="JN503" s="34"/>
      <c r="JO503" s="34"/>
      <c r="JP503" s="34"/>
      <c r="JQ503" s="34"/>
      <c r="JR503" s="34"/>
      <c r="JS503" s="34"/>
      <c r="JT503" s="34"/>
      <c r="JU503" s="34"/>
      <c r="JV503" s="34"/>
      <c r="JW503" s="34"/>
      <c r="JX503" s="34"/>
      <c r="JY503" s="34"/>
      <c r="JZ503" s="34"/>
      <c r="KA503" s="34"/>
      <c r="KB503" s="34"/>
      <c r="KC503" s="34"/>
      <c r="KD503" s="34"/>
      <c r="KE503" s="34"/>
      <c r="KF503" s="34"/>
      <c r="KG503" s="34"/>
      <c r="KH503" s="34"/>
      <c r="KI503" s="34"/>
      <c r="KJ503" s="34"/>
      <c r="KK503" s="34"/>
      <c r="KL503" s="34"/>
      <c r="KM503" s="34"/>
      <c r="KN503" s="34"/>
      <c r="KO503" s="34"/>
      <c r="KP503" s="34"/>
      <c r="KQ503" s="34"/>
      <c r="KR503" s="34"/>
      <c r="KS503" s="34"/>
      <c r="KT503" s="34"/>
      <c r="KU503" s="34"/>
      <c r="KV503" s="34"/>
      <c r="KW503" s="34"/>
      <c r="KX503" s="34"/>
      <c r="KY503" s="34"/>
      <c r="KZ503" s="34"/>
      <c r="LA503" s="34"/>
      <c r="LB503" s="34"/>
      <c r="LC503" s="34"/>
      <c r="LD503" s="34"/>
      <c r="LE503" s="34"/>
      <c r="LF503" s="34"/>
      <c r="LG503" s="34"/>
      <c r="LH503" s="34"/>
      <c r="LI503" s="34"/>
      <c r="LJ503" s="34"/>
      <c r="LK503" s="34"/>
      <c r="LL503" s="34"/>
      <c r="LM503" s="34"/>
      <c r="LN503" s="34"/>
      <c r="LO503" s="34"/>
      <c r="LP503" s="34"/>
      <c r="LQ503" s="34"/>
      <c r="LR503" s="34"/>
      <c r="LS503" s="34"/>
      <c r="LT503" s="34"/>
      <c r="LU503" s="34"/>
      <c r="LV503" s="34"/>
      <c r="LW503" s="34"/>
      <c r="LX503" s="34"/>
      <c r="LY503" s="34"/>
      <c r="LZ503" s="34"/>
      <c r="MA503" s="34"/>
      <c r="MB503" s="34"/>
      <c r="MC503" s="34"/>
      <c r="MD503" s="34"/>
      <c r="ME503" s="34"/>
      <c r="MF503" s="34"/>
      <c r="MG503" s="34"/>
      <c r="MH503" s="34"/>
      <c r="MI503" s="34"/>
      <c r="MJ503" s="34"/>
      <c r="MK503" s="34"/>
      <c r="ML503" s="34"/>
      <c r="MM503" s="34"/>
      <c r="MN503" s="34"/>
      <c r="MO503" s="34"/>
      <c r="MP503" s="34"/>
      <c r="MQ503" s="34"/>
      <c r="MR503" s="34"/>
      <c r="MS503" s="34"/>
      <c r="MT503" s="34"/>
      <c r="MU503" s="34"/>
      <c r="MV503" s="34"/>
      <c r="MW503" s="34"/>
      <c r="MX503" s="34"/>
      <c r="MY503" s="34"/>
      <c r="MZ503" s="34"/>
      <c r="NA503" s="34"/>
      <c r="NB503" s="34"/>
      <c r="NC503" s="34"/>
      <c r="ND503" s="34"/>
      <c r="NE503" s="34"/>
      <c r="NF503" s="34"/>
      <c r="NG503" s="34"/>
      <c r="NH503" s="34"/>
      <c r="NI503" s="34"/>
      <c r="NJ503" s="34"/>
      <c r="NK503" s="34"/>
      <c r="NL503" s="34"/>
      <c r="NM503" s="34"/>
      <c r="NN503" s="34"/>
      <c r="NO503" s="34"/>
      <c r="NP503" s="34"/>
      <c r="NQ503" s="34"/>
      <c r="NR503" s="34"/>
      <c r="NS503" s="34"/>
      <c r="NT503" s="34"/>
      <c r="NU503" s="34"/>
      <c r="NV503" s="34"/>
      <c r="NW503" s="34"/>
      <c r="NX503" s="34"/>
      <c r="NY503" s="34"/>
      <c r="NZ503" s="34"/>
      <c r="OA503" s="34"/>
      <c r="OB503" s="34"/>
      <c r="OC503" s="34"/>
      <c r="OD503" s="34"/>
      <c r="OE503" s="34"/>
      <c r="OF503" s="34"/>
      <c r="OG503" s="34"/>
      <c r="OH503" s="34"/>
      <c r="OI503" s="34"/>
      <c r="OJ503" s="34"/>
      <c r="OK503" s="34"/>
      <c r="OL503" s="34"/>
      <c r="OM503" s="34"/>
      <c r="ON503" s="34"/>
      <c r="OO503" s="34"/>
      <c r="OP503" s="34"/>
      <c r="OQ503" s="34"/>
      <c r="OR503" s="34"/>
      <c r="OS503" s="34"/>
      <c r="OT503" s="34"/>
      <c r="OU503" s="34"/>
      <c r="OV503" s="34"/>
      <c r="OW503" s="34"/>
      <c r="OX503" s="34"/>
      <c r="OY503" s="34"/>
      <c r="OZ503" s="34"/>
      <c r="PA503" s="34"/>
      <c r="PB503" s="34"/>
      <c r="PC503" s="34"/>
      <c r="PD503" s="34"/>
      <c r="PE503" s="34"/>
      <c r="PF503" s="34"/>
      <c r="PG503" s="34"/>
      <c r="PH503" s="34"/>
      <c r="PI503" s="34"/>
      <c r="PJ503" s="34"/>
      <c r="PK503" s="34"/>
      <c r="PL503" s="34"/>
      <c r="PM503" s="34"/>
      <c r="PN503" s="34"/>
      <c r="PO503" s="34"/>
      <c r="PP503" s="34"/>
      <c r="PQ503" s="34"/>
      <c r="PR503" s="34"/>
      <c r="PS503" s="34"/>
      <c r="PT503" s="34"/>
      <c r="PU503" s="34"/>
      <c r="PV503" s="34"/>
      <c r="PW503" s="34"/>
      <c r="PX503" s="34"/>
      <c r="PY503" s="34"/>
      <c r="PZ503" s="34"/>
      <c r="QA503" s="34"/>
      <c r="QB503" s="34"/>
      <c r="QC503" s="34"/>
      <c r="QD503" s="34"/>
      <c r="QE503" s="34"/>
      <c r="QF503" s="34"/>
      <c r="QG503" s="34"/>
      <c r="QH503" s="34"/>
      <c r="QI503" s="34"/>
      <c r="QJ503" s="34"/>
      <c r="QK503" s="34"/>
      <c r="QL503" s="34"/>
      <c r="QM503" s="34"/>
      <c r="QN503" s="34"/>
      <c r="QO503" s="34"/>
      <c r="QP503" s="34"/>
      <c r="QQ503" s="34"/>
      <c r="QR503" s="34"/>
      <c r="QS503" s="34"/>
      <c r="QT503" s="34"/>
      <c r="QU503" s="34"/>
      <c r="QV503" s="34"/>
      <c r="QW503" s="34"/>
      <c r="QX503" s="34"/>
      <c r="QY503" s="34"/>
      <c r="QZ503" s="34"/>
      <c r="RA503" s="34"/>
      <c r="RB503" s="34"/>
      <c r="RC503" s="34"/>
      <c r="RD503" s="34"/>
      <c r="RE503" s="34"/>
      <c r="RF503" s="34"/>
      <c r="RG503" s="34"/>
      <c r="RH503" s="34"/>
      <c r="RI503" s="34"/>
      <c r="RJ503" s="34"/>
      <c r="RK503" s="34"/>
      <c r="RL503" s="34"/>
      <c r="RM503" s="34"/>
      <c r="RN503" s="34"/>
      <c r="RO503" s="34"/>
      <c r="RP503" s="34"/>
      <c r="RQ503" s="34"/>
      <c r="RR503" s="34"/>
      <c r="RS503" s="34"/>
      <c r="RT503" s="34"/>
      <c r="RU503" s="34"/>
      <c r="RV503" s="34"/>
      <c r="RW503" s="34"/>
      <c r="RX503" s="34"/>
      <c r="RY503" s="34"/>
      <c r="RZ503" s="34"/>
      <c r="SA503" s="34"/>
      <c r="SB503" s="34"/>
      <c r="SC503" s="34"/>
      <c r="SD503" s="34"/>
      <c r="SE503" s="34"/>
      <c r="SF503" s="34"/>
      <c r="SG503" s="34"/>
      <c r="SH503" s="34"/>
      <c r="SI503" s="34"/>
      <c r="SJ503" s="34"/>
      <c r="SK503" s="34"/>
      <c r="SL503" s="34"/>
      <c r="SM503" s="34"/>
      <c r="SN503" s="34"/>
      <c r="SO503" s="34"/>
      <c r="SP503" s="34"/>
      <c r="SQ503" s="34"/>
      <c r="SR503" s="34"/>
      <c r="SS503" s="34"/>
      <c r="ST503" s="34"/>
      <c r="SU503" s="34"/>
      <c r="SV503" s="34"/>
      <c r="SW503" s="34"/>
      <c r="SX503" s="34"/>
      <c r="SY503" s="34"/>
      <c r="SZ503" s="34"/>
      <c r="TA503" s="34"/>
      <c r="TB503" s="34"/>
      <c r="TC503" s="34"/>
      <c r="TD503" s="34"/>
      <c r="TE503" s="34"/>
      <c r="TF503" s="34"/>
      <c r="TG503" s="34"/>
      <c r="TH503" s="34"/>
      <c r="TI503" s="34"/>
      <c r="TJ503" s="34"/>
      <c r="TK503" s="34"/>
      <c r="TL503" s="34"/>
      <c r="TM503" s="34"/>
      <c r="TN503" s="34"/>
      <c r="TO503" s="34"/>
      <c r="TP503" s="34"/>
      <c r="TQ503" s="34"/>
      <c r="TR503" s="34"/>
      <c r="TS503" s="34"/>
      <c r="TT503" s="34"/>
      <c r="TU503" s="34"/>
      <c r="TV503" s="34"/>
      <c r="TW503" s="34"/>
      <c r="TX503" s="34"/>
      <c r="TY503" s="34"/>
      <c r="TZ503" s="34"/>
      <c r="UA503" s="34"/>
      <c r="UB503" s="34"/>
      <c r="UC503" s="34"/>
      <c r="UD503" s="34"/>
      <c r="UE503" s="34"/>
      <c r="UF503" s="34"/>
      <c r="UG503" s="34"/>
      <c r="UH503" s="34"/>
      <c r="UI503" s="34"/>
      <c r="UJ503" s="34"/>
      <c r="UK503" s="34"/>
      <c r="UL503" s="34"/>
      <c r="UM503" s="34"/>
      <c r="UN503" s="34"/>
      <c r="UO503" s="34"/>
      <c r="UP503" s="34"/>
      <c r="UQ503" s="34"/>
      <c r="UR503" s="34"/>
      <c r="US503" s="34"/>
      <c r="UT503" s="34"/>
      <c r="UU503" s="34"/>
      <c r="UV503" s="34"/>
      <c r="UW503" s="34"/>
      <c r="UX503" s="34"/>
      <c r="UY503" s="34"/>
      <c r="UZ503" s="34"/>
      <c r="VA503" s="34"/>
      <c r="VB503" s="34"/>
      <c r="VC503" s="34"/>
      <c r="VD503" s="34"/>
      <c r="VE503" s="34"/>
      <c r="VF503" s="34"/>
      <c r="VG503" s="34"/>
      <c r="VH503" s="34"/>
      <c r="VI503" s="34"/>
      <c r="VJ503" s="34"/>
      <c r="VK503" s="34"/>
      <c r="VL503" s="34"/>
      <c r="VM503" s="34"/>
      <c r="VN503" s="34"/>
      <c r="VO503" s="34"/>
      <c r="VP503" s="34"/>
      <c r="VQ503" s="34"/>
      <c r="VR503" s="34"/>
      <c r="VS503" s="34"/>
      <c r="VT503" s="34"/>
      <c r="VU503" s="34"/>
      <c r="VV503" s="34"/>
      <c r="VW503" s="34"/>
      <c r="VX503" s="34"/>
      <c r="VY503" s="34"/>
      <c r="VZ503" s="34"/>
      <c r="WA503" s="34"/>
      <c r="WB503" s="34"/>
      <c r="WC503" s="34"/>
      <c r="WD503" s="34"/>
      <c r="WE503" s="34"/>
      <c r="WF503" s="34"/>
      <c r="WG503" s="34"/>
      <c r="WH503" s="34"/>
      <c r="WI503" s="34"/>
      <c r="WJ503" s="34"/>
      <c r="WK503" s="34"/>
      <c r="WL503" s="34"/>
      <c r="WM503" s="34"/>
      <c r="WN503" s="34"/>
      <c r="WO503" s="34"/>
      <c r="WP503" s="34"/>
      <c r="WQ503" s="34"/>
      <c r="WR503" s="34"/>
      <c r="WS503" s="34"/>
      <c r="WT503" s="34"/>
      <c r="WU503" s="34"/>
      <c r="WV503" s="34"/>
      <c r="WW503" s="34"/>
      <c r="WX503" s="34"/>
      <c r="WY503" s="34"/>
      <c r="WZ503" s="34"/>
      <c r="XA503" s="34"/>
      <c r="XB503" s="34"/>
      <c r="XC503" s="34"/>
      <c r="XD503" s="34"/>
      <c r="XE503" s="34"/>
      <c r="XF503" s="34"/>
      <c r="XG503" s="34"/>
      <c r="XH503" s="34"/>
      <c r="XI503" s="34"/>
      <c r="XJ503" s="34"/>
      <c r="XK503" s="34"/>
      <c r="XL503" s="34"/>
      <c r="XM503" s="34"/>
      <c r="XN503" s="34"/>
      <c r="XO503" s="34"/>
      <c r="XP503" s="34"/>
      <c r="XQ503" s="34"/>
      <c r="XR503" s="34"/>
      <c r="XS503" s="34"/>
      <c r="XT503" s="34"/>
      <c r="XU503" s="34"/>
      <c r="XV503" s="34"/>
      <c r="XW503" s="34"/>
      <c r="XX503" s="34"/>
      <c r="XY503" s="34"/>
      <c r="XZ503" s="34"/>
      <c r="YA503" s="34"/>
      <c r="YB503" s="34"/>
      <c r="YC503" s="34"/>
      <c r="YD503" s="34"/>
      <c r="YE503" s="34"/>
      <c r="YF503" s="34"/>
      <c r="YG503" s="34"/>
      <c r="YH503" s="34"/>
      <c r="YI503" s="34"/>
      <c r="YJ503" s="34"/>
      <c r="YK503" s="34"/>
      <c r="YL503" s="34"/>
      <c r="YM503" s="34"/>
      <c r="YN503" s="34"/>
      <c r="YO503" s="34"/>
      <c r="YP503" s="34"/>
      <c r="YQ503" s="34"/>
      <c r="YR503" s="34"/>
      <c r="YS503" s="34"/>
      <c r="YT503" s="34"/>
      <c r="YU503" s="34"/>
      <c r="YV503" s="34"/>
      <c r="YW503" s="34"/>
      <c r="YX503" s="34"/>
      <c r="YY503" s="34"/>
      <c r="YZ503" s="34"/>
      <c r="ZA503" s="34"/>
      <c r="ZB503" s="34"/>
      <c r="ZC503" s="34"/>
      <c r="ZD503" s="34"/>
      <c r="ZE503" s="34"/>
      <c r="ZF503" s="34"/>
      <c r="ZG503" s="34"/>
      <c r="ZH503" s="34"/>
      <c r="ZI503" s="34"/>
      <c r="ZJ503" s="34"/>
      <c r="ZK503" s="34"/>
      <c r="ZL503" s="34"/>
      <c r="ZM503" s="34"/>
      <c r="ZN503" s="34"/>
      <c r="ZO503" s="34"/>
      <c r="ZP503" s="34"/>
      <c r="ZQ503" s="34"/>
      <c r="ZR503" s="34"/>
      <c r="ZS503" s="34"/>
      <c r="ZT503" s="34"/>
      <c r="ZU503" s="34"/>
      <c r="ZV503" s="34"/>
      <c r="ZW503" s="34"/>
      <c r="ZX503" s="34"/>
      <c r="ZY503" s="34"/>
      <c r="ZZ503" s="34"/>
      <c r="AAA503" s="34"/>
      <c r="AAB503" s="34"/>
      <c r="AAC503" s="34"/>
      <c r="AAD503" s="34"/>
      <c r="AAE503" s="34"/>
      <c r="AAF503" s="34"/>
      <c r="AAG503" s="34"/>
      <c r="AAH503" s="34"/>
      <c r="AAI503" s="34"/>
      <c r="AAJ503" s="34"/>
      <c r="AAK503" s="34"/>
      <c r="AAL503" s="34"/>
      <c r="AAM503" s="34"/>
      <c r="AAN503" s="34"/>
      <c r="AAO503" s="34"/>
      <c r="AAP503" s="34"/>
      <c r="AAQ503" s="34"/>
      <c r="AAR503" s="34"/>
      <c r="AAS503" s="34"/>
      <c r="AAT503" s="34"/>
      <c r="AAU503" s="34"/>
      <c r="AAV503" s="34"/>
      <c r="AAW503" s="34"/>
      <c r="AAX503" s="34"/>
      <c r="AAY503" s="34"/>
      <c r="AAZ503" s="34"/>
      <c r="ABA503" s="34"/>
      <c r="ABB503" s="34"/>
      <c r="ABC503" s="34"/>
      <c r="ABD503" s="34"/>
      <c r="ABE503" s="34"/>
      <c r="ABF503" s="34"/>
      <c r="ABG503" s="34"/>
      <c r="ABH503" s="34"/>
      <c r="ABI503" s="34"/>
      <c r="ABJ503" s="34"/>
      <c r="ABK503" s="34"/>
      <c r="ABL503" s="34"/>
      <c r="ABM503" s="34"/>
      <c r="ABN503" s="34"/>
      <c r="ABO503" s="34"/>
      <c r="ABP503" s="34"/>
      <c r="ABQ503" s="34"/>
      <c r="ABR503" s="34"/>
      <c r="ABS503" s="34"/>
      <c r="ABT503" s="34"/>
      <c r="ABU503" s="34"/>
      <c r="ABV503" s="34"/>
      <c r="ABW503" s="34"/>
      <c r="ABX503" s="34"/>
      <c r="ABY503" s="34"/>
      <c r="ABZ503" s="34"/>
      <c r="ACA503" s="34"/>
      <c r="ACB503" s="34"/>
      <c r="ACC503" s="34"/>
      <c r="ACD503" s="34"/>
      <c r="ACE503" s="34"/>
      <c r="ACF503" s="34"/>
      <c r="ACG503" s="34"/>
      <c r="ACH503" s="34"/>
      <c r="ACI503" s="34"/>
      <c r="ACJ503" s="34"/>
      <c r="ACK503" s="34"/>
      <c r="ACL503" s="34"/>
      <c r="ACM503" s="34"/>
      <c r="ACN503" s="34"/>
      <c r="ACO503" s="34"/>
      <c r="ACP503" s="34"/>
      <c r="ACQ503" s="34"/>
      <c r="ACR503" s="34"/>
      <c r="ACS503" s="34"/>
      <c r="ACT503" s="34"/>
      <c r="ACU503" s="34"/>
      <c r="ACV503" s="34"/>
      <c r="ACW503" s="34"/>
      <c r="ACX503" s="34"/>
      <c r="ACY503" s="34"/>
      <c r="ACZ503" s="34"/>
      <c r="ADA503" s="34"/>
      <c r="ADB503" s="34"/>
      <c r="ADC503" s="34"/>
      <c r="ADD503" s="34"/>
      <c r="ADE503" s="34"/>
      <c r="ADF503" s="34"/>
      <c r="ADG503" s="34"/>
      <c r="ADH503" s="34"/>
      <c r="ADI503" s="34"/>
      <c r="ADJ503" s="34"/>
      <c r="ADK503" s="34"/>
      <c r="ADL503" s="34"/>
      <c r="ADM503" s="34"/>
      <c r="ADN503" s="34"/>
      <c r="ADO503" s="34"/>
      <c r="ADP503" s="34"/>
      <c r="ADQ503" s="34"/>
      <c r="ADR503" s="34"/>
      <c r="ADS503" s="34"/>
      <c r="ADT503" s="34"/>
      <c r="ADU503" s="34"/>
      <c r="ADV503" s="34"/>
      <c r="ADW503" s="34"/>
      <c r="ADX503" s="34"/>
      <c r="ADY503" s="34"/>
      <c r="ADZ503" s="34"/>
      <c r="AEA503" s="34"/>
      <c r="AEB503" s="34"/>
      <c r="AEC503" s="34"/>
      <c r="AED503" s="34"/>
      <c r="AEE503" s="34"/>
      <c r="AEF503" s="34"/>
      <c r="AEG503" s="34"/>
      <c r="AEH503" s="34"/>
      <c r="AEI503" s="34"/>
      <c r="AEJ503" s="34"/>
      <c r="AEK503" s="34"/>
      <c r="AEL503" s="34"/>
      <c r="AEM503" s="34"/>
      <c r="AEN503" s="34"/>
      <c r="AEO503" s="34"/>
      <c r="AEP503" s="34"/>
      <c r="AEQ503" s="34"/>
      <c r="AER503" s="34"/>
      <c r="AES503" s="34"/>
      <c r="AET503" s="34"/>
      <c r="AEU503" s="34"/>
      <c r="AEV503" s="34"/>
      <c r="AEW503" s="34"/>
      <c r="AEX503" s="34"/>
      <c r="AEY503" s="34"/>
      <c r="AEZ503" s="34"/>
      <c r="AFA503" s="34"/>
      <c r="AFB503" s="34"/>
      <c r="AFC503" s="34"/>
      <c r="AFD503" s="34"/>
      <c r="AFE503" s="34"/>
      <c r="AFF503" s="34"/>
      <c r="AFG503" s="34"/>
      <c r="AFH503" s="34"/>
      <c r="AFI503" s="34"/>
      <c r="AFJ503" s="34"/>
      <c r="AFK503" s="34"/>
      <c r="AFL503" s="34"/>
      <c r="AFM503" s="34"/>
      <c r="AFN503" s="34"/>
      <c r="AFO503" s="34"/>
      <c r="AFP503" s="34"/>
      <c r="AFQ503" s="34"/>
      <c r="AFR503" s="34"/>
      <c r="AFS503" s="34"/>
      <c r="AFT503" s="34"/>
      <c r="AFU503" s="34"/>
      <c r="AFV503" s="34"/>
      <c r="AFW503" s="34"/>
      <c r="AFX503" s="34"/>
      <c r="AFY503" s="34"/>
      <c r="AFZ503" s="34"/>
      <c r="AGA503" s="34"/>
      <c r="AGB503" s="34"/>
      <c r="AGC503" s="34"/>
      <c r="AGD503" s="34"/>
      <c r="AGE503" s="34"/>
      <c r="AGF503" s="34"/>
      <c r="AGG503" s="34"/>
      <c r="AGH503" s="34"/>
      <c r="AGI503" s="34"/>
      <c r="AGJ503" s="34"/>
      <c r="AGK503" s="34"/>
      <c r="AGL503" s="34"/>
      <c r="AGM503" s="34"/>
      <c r="AGN503" s="34"/>
      <c r="AGO503" s="34"/>
      <c r="AGP503" s="34"/>
      <c r="AGQ503" s="34"/>
      <c r="AGR503" s="34"/>
      <c r="AGS503" s="34"/>
      <c r="AGT503" s="34"/>
      <c r="AGU503" s="34"/>
      <c r="AGV503" s="34"/>
      <c r="AGW503" s="34"/>
      <c r="AGX503" s="34"/>
      <c r="AGY503" s="34"/>
      <c r="AGZ503" s="34"/>
      <c r="AHA503" s="34"/>
      <c r="AHB503" s="34"/>
      <c r="AHC503" s="34"/>
      <c r="AHD503" s="34"/>
      <c r="AHE503" s="34"/>
      <c r="AHF503" s="34"/>
      <c r="AHG503" s="34"/>
      <c r="AHH503" s="34"/>
      <c r="AHI503" s="34"/>
      <c r="AHJ503" s="34"/>
      <c r="AHK503" s="34"/>
      <c r="AHL503" s="34"/>
      <c r="AHM503" s="34"/>
      <c r="AHN503" s="34"/>
      <c r="AHO503" s="34"/>
      <c r="AHP503" s="34"/>
      <c r="AHQ503" s="34"/>
      <c r="AHR503" s="34"/>
      <c r="AHS503" s="34"/>
      <c r="AHT503" s="34"/>
      <c r="AHU503" s="34"/>
      <c r="AHV503" s="34"/>
      <c r="AHW503" s="34"/>
      <c r="AHX503" s="34"/>
      <c r="AHY503" s="34"/>
      <c r="AHZ503" s="34"/>
      <c r="AIA503" s="34"/>
      <c r="AIB503" s="34"/>
      <c r="AIC503" s="34"/>
      <c r="AID503" s="34"/>
      <c r="AIE503" s="34"/>
      <c r="AIF503" s="34"/>
      <c r="AIG503" s="34"/>
      <c r="AIH503" s="34"/>
      <c r="AII503" s="34"/>
      <c r="AIJ503" s="34"/>
      <c r="AIK503" s="34"/>
      <c r="AIL503" s="34"/>
      <c r="AIM503" s="34"/>
      <c r="AIN503" s="34"/>
      <c r="AIO503" s="34"/>
      <c r="AIP503" s="34"/>
      <c r="AIQ503" s="34"/>
      <c r="AIR503" s="34"/>
      <c r="AIS503" s="34"/>
      <c r="AIT503" s="34"/>
      <c r="AIU503" s="34"/>
      <c r="AIV503" s="34"/>
      <c r="AIW503" s="34"/>
      <c r="AIX503" s="34"/>
      <c r="AIY503" s="34"/>
      <c r="AIZ503" s="34"/>
      <c r="AJA503" s="34"/>
      <c r="AJB503" s="34"/>
      <c r="AJC503" s="34"/>
      <c r="AJD503" s="34"/>
      <c r="AJE503" s="34"/>
      <c r="AJF503" s="34"/>
      <c r="AJG503" s="34"/>
      <c r="AJH503" s="34"/>
      <c r="AJI503" s="34"/>
      <c r="AJJ503" s="34"/>
      <c r="AJK503" s="34"/>
      <c r="AJL503" s="34"/>
      <c r="AJM503" s="34"/>
      <c r="AJN503" s="34"/>
      <c r="AJO503" s="34"/>
      <c r="AJP503" s="34"/>
      <c r="AJQ503" s="34"/>
      <c r="AJR503" s="34"/>
      <c r="AJS503" s="34"/>
      <c r="AJT503" s="34"/>
      <c r="AJU503" s="34"/>
      <c r="AJV503" s="34"/>
      <c r="AJW503" s="34"/>
      <c r="AJX503" s="34"/>
      <c r="AJY503" s="34"/>
      <c r="AJZ503" s="34"/>
      <c r="AKA503" s="34"/>
      <c r="AKB503" s="34"/>
      <c r="AKC503" s="34"/>
      <c r="AKD503" s="34"/>
      <c r="AKE503" s="34"/>
      <c r="AKF503" s="34"/>
      <c r="AKG503" s="34"/>
      <c r="AKH503" s="34"/>
      <c r="AKI503" s="34"/>
      <c r="AKJ503" s="34"/>
      <c r="AKK503" s="34"/>
      <c r="AKL503" s="34"/>
      <c r="AKM503" s="34"/>
      <c r="AKN503" s="34"/>
      <c r="AKO503" s="34"/>
      <c r="AKP503" s="34"/>
      <c r="AKQ503" s="34"/>
      <c r="AKR503" s="34"/>
      <c r="AKS503" s="34"/>
      <c r="AKT503" s="34"/>
      <c r="AKU503" s="34"/>
      <c r="AKV503" s="34"/>
      <c r="AKW503" s="34"/>
      <c r="AKX503" s="34"/>
      <c r="AKY503" s="34"/>
      <c r="AKZ503" s="34"/>
      <c r="ALA503" s="34"/>
      <c r="ALB503" s="34"/>
      <c r="ALC503" s="34"/>
      <c r="ALD503" s="34"/>
      <c r="ALE503" s="34"/>
      <c r="ALF503" s="34"/>
      <c r="ALG503" s="34"/>
      <c r="ALH503" s="34"/>
      <c r="ALI503" s="34"/>
      <c r="ALJ503" s="34"/>
      <c r="ALK503" s="34"/>
      <c r="ALL503" s="34"/>
      <c r="ALM503" s="34"/>
      <c r="ALN503" s="34"/>
      <c r="ALO503" s="34"/>
      <c r="ALP503" s="34"/>
      <c r="ALQ503" s="34"/>
      <c r="ALR503" s="34"/>
      <c r="ALS503" s="34"/>
      <c r="ALT503" s="34"/>
      <c r="ALU503" s="34"/>
      <c r="ALV503" s="34"/>
      <c r="ALW503" s="34"/>
      <c r="ALX503" s="34"/>
      <c r="ALY503" s="34"/>
      <c r="ALZ503" s="34"/>
      <c r="AMA503" s="34"/>
      <c r="AMB503" s="34"/>
      <c r="AMC503" s="34"/>
      <c r="AMD503" s="34"/>
      <c r="AME503" s="34"/>
      <c r="AMF503" s="34"/>
      <c r="AMG503" s="34"/>
      <c r="AMH503" s="34"/>
      <c r="AMI503" s="34"/>
      <c r="AMJ503" s="34"/>
      <c r="AMK503" s="34"/>
    </row>
    <row r="504" spans="1:1025" x14ac:dyDescent="0.25">
      <c r="A504" s="34"/>
      <c r="B504" s="16"/>
      <c r="C504" s="30"/>
      <c r="D504" s="32"/>
      <c r="E504" s="21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  <c r="AJ504" s="34"/>
      <c r="AK504" s="34"/>
      <c r="AL504" s="34"/>
      <c r="AM504" s="34"/>
      <c r="AN504" s="34"/>
      <c r="AO504" s="34"/>
      <c r="AP504" s="34"/>
      <c r="AQ504" s="34"/>
      <c r="AR504" s="34"/>
      <c r="AS504" s="34"/>
      <c r="AT504" s="34"/>
      <c r="AU504" s="34"/>
      <c r="AV504" s="34"/>
      <c r="AW504" s="34"/>
      <c r="AX504" s="34"/>
      <c r="AY504" s="34"/>
      <c r="AZ504" s="34"/>
      <c r="BA504" s="34"/>
      <c r="BB504" s="34"/>
      <c r="BC504" s="34"/>
      <c r="BD504" s="34"/>
      <c r="BE504" s="34"/>
      <c r="BF504" s="34"/>
      <c r="BG504" s="34"/>
      <c r="BH504" s="34"/>
      <c r="BI504" s="34"/>
      <c r="BJ504" s="34"/>
      <c r="BK504" s="34"/>
      <c r="BL504" s="34"/>
      <c r="BM504" s="34"/>
      <c r="BN504" s="34"/>
      <c r="BO504" s="34"/>
      <c r="BP504" s="34"/>
      <c r="BQ504" s="34"/>
      <c r="BR504" s="34"/>
      <c r="BS504" s="34"/>
      <c r="BT504" s="34"/>
      <c r="BU504" s="34"/>
      <c r="BV504" s="34"/>
      <c r="BW504" s="34"/>
      <c r="BX504" s="34"/>
      <c r="BY504" s="34"/>
      <c r="BZ504" s="34"/>
      <c r="CA504" s="34"/>
      <c r="CB504" s="34"/>
      <c r="CC504" s="34"/>
      <c r="CD504" s="34"/>
      <c r="CE504" s="34"/>
      <c r="CF504" s="34"/>
      <c r="CG504" s="34"/>
      <c r="CH504" s="34"/>
      <c r="CI504" s="34"/>
      <c r="CJ504" s="34"/>
      <c r="CK504" s="34"/>
      <c r="CL504" s="34"/>
      <c r="CM504" s="34"/>
      <c r="CN504" s="34"/>
      <c r="CO504" s="34"/>
      <c r="CP504" s="34"/>
      <c r="CQ504" s="34"/>
      <c r="CR504" s="34"/>
      <c r="CS504" s="34"/>
      <c r="CT504" s="34"/>
      <c r="CU504" s="34"/>
      <c r="CV504" s="34"/>
      <c r="CW504" s="34"/>
      <c r="CX504" s="34"/>
      <c r="CY504" s="34"/>
      <c r="CZ504" s="34"/>
      <c r="DA504" s="34"/>
      <c r="DB504" s="34"/>
      <c r="DC504" s="34"/>
      <c r="DD504" s="34"/>
      <c r="DE504" s="34"/>
      <c r="DF504" s="34"/>
      <c r="DG504" s="34"/>
      <c r="DH504" s="34"/>
      <c r="DI504" s="34"/>
      <c r="DJ504" s="34"/>
      <c r="DK504" s="34"/>
      <c r="DL504" s="34"/>
      <c r="DM504" s="34"/>
      <c r="DN504" s="34"/>
      <c r="DO504" s="34"/>
      <c r="DP504" s="34"/>
      <c r="DQ504" s="34"/>
      <c r="DR504" s="34"/>
      <c r="DS504" s="34"/>
      <c r="DT504" s="34"/>
      <c r="DU504" s="34"/>
      <c r="DV504" s="34"/>
      <c r="DW504" s="34"/>
      <c r="DX504" s="34"/>
      <c r="DY504" s="34"/>
      <c r="DZ504" s="34"/>
      <c r="EA504" s="34"/>
      <c r="EB504" s="34"/>
      <c r="EC504" s="34"/>
      <c r="ED504" s="34"/>
      <c r="EE504" s="34"/>
      <c r="EF504" s="34"/>
      <c r="EG504" s="34"/>
      <c r="EH504" s="34"/>
      <c r="EI504" s="34"/>
      <c r="EJ504" s="34"/>
      <c r="EK504" s="34"/>
      <c r="EL504" s="34"/>
      <c r="EM504" s="34"/>
      <c r="EN504" s="34"/>
      <c r="EO504" s="34"/>
      <c r="EP504" s="34"/>
      <c r="EQ504" s="34"/>
      <c r="ER504" s="34"/>
      <c r="ES504" s="34"/>
      <c r="ET504" s="34"/>
      <c r="EU504" s="34"/>
      <c r="EV504" s="34"/>
      <c r="EW504" s="34"/>
      <c r="EX504" s="34"/>
      <c r="EY504" s="34"/>
      <c r="EZ504" s="34"/>
      <c r="FA504" s="34"/>
      <c r="FB504" s="34"/>
      <c r="FC504" s="34"/>
      <c r="FD504" s="34"/>
      <c r="FE504" s="34"/>
      <c r="FF504" s="34"/>
      <c r="FG504" s="34"/>
      <c r="FH504" s="34"/>
      <c r="FI504" s="34"/>
      <c r="FJ504" s="34"/>
      <c r="FK504" s="34"/>
      <c r="FL504" s="34"/>
      <c r="FM504" s="34"/>
      <c r="FN504" s="34"/>
      <c r="FO504" s="34"/>
      <c r="FP504" s="34"/>
      <c r="FQ504" s="34"/>
      <c r="FR504" s="34"/>
      <c r="FS504" s="34"/>
      <c r="FT504" s="34"/>
      <c r="FU504" s="34"/>
      <c r="FV504" s="34"/>
      <c r="FW504" s="34"/>
      <c r="FX504" s="34"/>
      <c r="FY504" s="34"/>
      <c r="FZ504" s="34"/>
      <c r="GA504" s="34"/>
      <c r="GB504" s="34"/>
      <c r="GC504" s="34"/>
      <c r="GD504" s="34"/>
      <c r="GE504" s="34"/>
      <c r="GF504" s="34"/>
      <c r="GG504" s="34"/>
      <c r="GH504" s="34"/>
      <c r="GI504" s="34"/>
      <c r="GJ504" s="34"/>
      <c r="GK504" s="34"/>
      <c r="GL504" s="34"/>
      <c r="GM504" s="34"/>
      <c r="GN504" s="34"/>
      <c r="GO504" s="34"/>
      <c r="GP504" s="34"/>
      <c r="GQ504" s="34"/>
      <c r="GR504" s="34"/>
      <c r="GS504" s="34"/>
      <c r="GT504" s="34"/>
      <c r="GU504" s="34"/>
      <c r="GV504" s="34"/>
      <c r="GW504" s="34"/>
      <c r="GX504" s="34"/>
      <c r="GY504" s="34"/>
      <c r="GZ504" s="34"/>
      <c r="HA504" s="34"/>
      <c r="HB504" s="34"/>
      <c r="HC504" s="34"/>
      <c r="HD504" s="34"/>
      <c r="HE504" s="34"/>
      <c r="HF504" s="34"/>
      <c r="HG504" s="34"/>
      <c r="HH504" s="34"/>
      <c r="HI504" s="34"/>
      <c r="HJ504" s="34"/>
      <c r="HK504" s="34"/>
      <c r="HL504" s="34"/>
      <c r="HM504" s="34"/>
      <c r="HN504" s="34"/>
      <c r="HO504" s="34"/>
      <c r="HP504" s="34"/>
      <c r="HQ504" s="34"/>
      <c r="HR504" s="34"/>
      <c r="HS504" s="34"/>
      <c r="HT504" s="34"/>
      <c r="HU504" s="34"/>
      <c r="HV504" s="34"/>
      <c r="HW504" s="34"/>
      <c r="HX504" s="34"/>
      <c r="HY504" s="34"/>
      <c r="HZ504" s="34"/>
      <c r="IA504" s="34"/>
      <c r="IB504" s="34"/>
      <c r="IC504" s="34"/>
      <c r="ID504" s="34"/>
      <c r="IE504" s="34"/>
      <c r="IF504" s="34"/>
      <c r="IG504" s="34"/>
      <c r="IH504" s="34"/>
      <c r="II504" s="34"/>
      <c r="IJ504" s="34"/>
      <c r="IK504" s="34"/>
      <c r="IL504" s="34"/>
      <c r="IM504" s="34"/>
      <c r="IN504" s="34"/>
      <c r="IO504" s="34"/>
      <c r="IP504" s="34"/>
      <c r="IQ504" s="34"/>
      <c r="IR504" s="34"/>
      <c r="IS504" s="34"/>
      <c r="IT504" s="34"/>
      <c r="IU504" s="34"/>
      <c r="IV504" s="34"/>
      <c r="IW504" s="34"/>
      <c r="IX504" s="34"/>
      <c r="IY504" s="34"/>
      <c r="IZ504" s="34"/>
      <c r="JA504" s="34"/>
      <c r="JB504" s="34"/>
      <c r="JC504" s="34"/>
      <c r="JD504" s="34"/>
      <c r="JE504" s="34"/>
      <c r="JF504" s="34"/>
      <c r="JG504" s="34"/>
      <c r="JH504" s="34"/>
      <c r="JI504" s="34"/>
      <c r="JJ504" s="34"/>
      <c r="JK504" s="34"/>
      <c r="JL504" s="34"/>
      <c r="JM504" s="34"/>
      <c r="JN504" s="34"/>
      <c r="JO504" s="34"/>
      <c r="JP504" s="34"/>
      <c r="JQ504" s="34"/>
      <c r="JR504" s="34"/>
      <c r="JS504" s="34"/>
      <c r="JT504" s="34"/>
      <c r="JU504" s="34"/>
      <c r="JV504" s="34"/>
      <c r="JW504" s="34"/>
      <c r="JX504" s="34"/>
      <c r="JY504" s="34"/>
      <c r="JZ504" s="34"/>
      <c r="KA504" s="34"/>
      <c r="KB504" s="34"/>
      <c r="KC504" s="34"/>
      <c r="KD504" s="34"/>
      <c r="KE504" s="34"/>
      <c r="KF504" s="34"/>
      <c r="KG504" s="34"/>
      <c r="KH504" s="34"/>
      <c r="KI504" s="34"/>
      <c r="KJ504" s="34"/>
      <c r="KK504" s="34"/>
      <c r="KL504" s="34"/>
      <c r="KM504" s="34"/>
      <c r="KN504" s="34"/>
      <c r="KO504" s="34"/>
      <c r="KP504" s="34"/>
      <c r="KQ504" s="34"/>
      <c r="KR504" s="34"/>
      <c r="KS504" s="34"/>
      <c r="KT504" s="34"/>
      <c r="KU504" s="34"/>
      <c r="KV504" s="34"/>
      <c r="KW504" s="34"/>
      <c r="KX504" s="34"/>
      <c r="KY504" s="34"/>
      <c r="KZ504" s="34"/>
      <c r="LA504" s="34"/>
      <c r="LB504" s="34"/>
      <c r="LC504" s="34"/>
      <c r="LD504" s="34"/>
      <c r="LE504" s="34"/>
      <c r="LF504" s="34"/>
      <c r="LG504" s="34"/>
      <c r="LH504" s="34"/>
      <c r="LI504" s="34"/>
      <c r="LJ504" s="34"/>
      <c r="LK504" s="34"/>
      <c r="LL504" s="34"/>
      <c r="LM504" s="34"/>
      <c r="LN504" s="34"/>
      <c r="LO504" s="34"/>
      <c r="LP504" s="34"/>
      <c r="LQ504" s="34"/>
      <c r="LR504" s="34"/>
      <c r="LS504" s="34"/>
      <c r="LT504" s="34"/>
      <c r="LU504" s="34"/>
      <c r="LV504" s="34"/>
      <c r="LW504" s="34"/>
      <c r="LX504" s="34"/>
      <c r="LY504" s="34"/>
      <c r="LZ504" s="34"/>
      <c r="MA504" s="34"/>
      <c r="MB504" s="34"/>
      <c r="MC504" s="34"/>
      <c r="MD504" s="34"/>
      <c r="ME504" s="34"/>
      <c r="MF504" s="34"/>
      <c r="MG504" s="34"/>
      <c r="MH504" s="34"/>
      <c r="MI504" s="34"/>
      <c r="MJ504" s="34"/>
      <c r="MK504" s="34"/>
      <c r="ML504" s="34"/>
      <c r="MM504" s="34"/>
      <c r="MN504" s="34"/>
      <c r="MO504" s="34"/>
      <c r="MP504" s="34"/>
      <c r="MQ504" s="34"/>
      <c r="MR504" s="34"/>
      <c r="MS504" s="34"/>
      <c r="MT504" s="34"/>
      <c r="MU504" s="34"/>
      <c r="MV504" s="34"/>
      <c r="MW504" s="34"/>
      <c r="MX504" s="34"/>
      <c r="MY504" s="34"/>
      <c r="MZ504" s="34"/>
      <c r="NA504" s="34"/>
      <c r="NB504" s="34"/>
      <c r="NC504" s="34"/>
      <c r="ND504" s="34"/>
      <c r="NE504" s="34"/>
      <c r="NF504" s="34"/>
      <c r="NG504" s="34"/>
      <c r="NH504" s="34"/>
      <c r="NI504" s="34"/>
      <c r="NJ504" s="34"/>
      <c r="NK504" s="34"/>
      <c r="NL504" s="34"/>
      <c r="NM504" s="34"/>
      <c r="NN504" s="34"/>
      <c r="NO504" s="34"/>
      <c r="NP504" s="34"/>
      <c r="NQ504" s="34"/>
      <c r="NR504" s="34"/>
      <c r="NS504" s="34"/>
      <c r="NT504" s="34"/>
      <c r="NU504" s="34"/>
      <c r="NV504" s="34"/>
      <c r="NW504" s="34"/>
      <c r="NX504" s="34"/>
      <c r="NY504" s="34"/>
      <c r="NZ504" s="34"/>
      <c r="OA504" s="34"/>
      <c r="OB504" s="34"/>
      <c r="OC504" s="34"/>
      <c r="OD504" s="34"/>
      <c r="OE504" s="34"/>
      <c r="OF504" s="34"/>
      <c r="OG504" s="34"/>
      <c r="OH504" s="34"/>
      <c r="OI504" s="34"/>
      <c r="OJ504" s="34"/>
      <c r="OK504" s="34"/>
      <c r="OL504" s="34"/>
      <c r="OM504" s="34"/>
      <c r="ON504" s="34"/>
      <c r="OO504" s="34"/>
      <c r="OP504" s="34"/>
      <c r="OQ504" s="34"/>
      <c r="OR504" s="34"/>
      <c r="OS504" s="34"/>
      <c r="OT504" s="34"/>
      <c r="OU504" s="34"/>
      <c r="OV504" s="34"/>
      <c r="OW504" s="34"/>
      <c r="OX504" s="34"/>
      <c r="OY504" s="34"/>
      <c r="OZ504" s="34"/>
      <c r="PA504" s="34"/>
      <c r="PB504" s="34"/>
      <c r="PC504" s="34"/>
      <c r="PD504" s="34"/>
      <c r="PE504" s="34"/>
      <c r="PF504" s="34"/>
      <c r="PG504" s="34"/>
      <c r="PH504" s="34"/>
      <c r="PI504" s="34"/>
      <c r="PJ504" s="34"/>
      <c r="PK504" s="34"/>
      <c r="PL504" s="34"/>
      <c r="PM504" s="34"/>
      <c r="PN504" s="34"/>
      <c r="PO504" s="34"/>
      <c r="PP504" s="34"/>
      <c r="PQ504" s="34"/>
      <c r="PR504" s="34"/>
      <c r="PS504" s="34"/>
      <c r="PT504" s="34"/>
      <c r="PU504" s="34"/>
      <c r="PV504" s="34"/>
      <c r="PW504" s="34"/>
      <c r="PX504" s="34"/>
      <c r="PY504" s="34"/>
      <c r="PZ504" s="34"/>
      <c r="QA504" s="34"/>
      <c r="QB504" s="34"/>
      <c r="QC504" s="34"/>
      <c r="QD504" s="34"/>
      <c r="QE504" s="34"/>
      <c r="QF504" s="34"/>
      <c r="QG504" s="34"/>
      <c r="QH504" s="34"/>
      <c r="QI504" s="34"/>
      <c r="QJ504" s="34"/>
      <c r="QK504" s="34"/>
      <c r="QL504" s="34"/>
      <c r="QM504" s="34"/>
      <c r="QN504" s="34"/>
      <c r="QO504" s="34"/>
      <c r="QP504" s="34"/>
      <c r="QQ504" s="34"/>
      <c r="QR504" s="34"/>
      <c r="QS504" s="34"/>
      <c r="QT504" s="34"/>
      <c r="QU504" s="34"/>
      <c r="QV504" s="34"/>
      <c r="QW504" s="34"/>
      <c r="QX504" s="34"/>
      <c r="QY504" s="34"/>
      <c r="QZ504" s="34"/>
      <c r="RA504" s="34"/>
      <c r="RB504" s="34"/>
      <c r="RC504" s="34"/>
      <c r="RD504" s="34"/>
      <c r="RE504" s="34"/>
      <c r="RF504" s="34"/>
      <c r="RG504" s="34"/>
      <c r="RH504" s="34"/>
      <c r="RI504" s="34"/>
      <c r="RJ504" s="34"/>
      <c r="RK504" s="34"/>
      <c r="RL504" s="34"/>
      <c r="RM504" s="34"/>
      <c r="RN504" s="34"/>
      <c r="RO504" s="34"/>
      <c r="RP504" s="34"/>
      <c r="RQ504" s="34"/>
      <c r="RR504" s="34"/>
      <c r="RS504" s="34"/>
      <c r="RT504" s="34"/>
      <c r="RU504" s="34"/>
      <c r="RV504" s="34"/>
      <c r="RW504" s="34"/>
      <c r="RX504" s="34"/>
      <c r="RY504" s="34"/>
      <c r="RZ504" s="34"/>
      <c r="SA504" s="34"/>
      <c r="SB504" s="34"/>
      <c r="SC504" s="34"/>
      <c r="SD504" s="34"/>
      <c r="SE504" s="34"/>
      <c r="SF504" s="34"/>
      <c r="SG504" s="34"/>
      <c r="SH504" s="34"/>
      <c r="SI504" s="34"/>
      <c r="SJ504" s="34"/>
      <c r="SK504" s="34"/>
      <c r="SL504" s="34"/>
      <c r="SM504" s="34"/>
      <c r="SN504" s="34"/>
      <c r="SO504" s="34"/>
      <c r="SP504" s="34"/>
      <c r="SQ504" s="34"/>
      <c r="SR504" s="34"/>
      <c r="SS504" s="34"/>
      <c r="ST504" s="34"/>
      <c r="SU504" s="34"/>
      <c r="SV504" s="34"/>
      <c r="SW504" s="34"/>
      <c r="SX504" s="34"/>
      <c r="SY504" s="34"/>
      <c r="SZ504" s="34"/>
      <c r="TA504" s="34"/>
      <c r="TB504" s="34"/>
      <c r="TC504" s="34"/>
      <c r="TD504" s="34"/>
      <c r="TE504" s="34"/>
      <c r="TF504" s="34"/>
      <c r="TG504" s="34"/>
      <c r="TH504" s="34"/>
      <c r="TI504" s="34"/>
      <c r="TJ504" s="34"/>
      <c r="TK504" s="34"/>
      <c r="TL504" s="34"/>
      <c r="TM504" s="34"/>
      <c r="TN504" s="34"/>
      <c r="TO504" s="34"/>
      <c r="TP504" s="34"/>
      <c r="TQ504" s="34"/>
      <c r="TR504" s="34"/>
      <c r="TS504" s="34"/>
      <c r="TT504" s="34"/>
      <c r="TU504" s="34"/>
      <c r="TV504" s="34"/>
      <c r="TW504" s="34"/>
      <c r="TX504" s="34"/>
      <c r="TY504" s="34"/>
      <c r="TZ504" s="34"/>
      <c r="UA504" s="34"/>
      <c r="UB504" s="34"/>
      <c r="UC504" s="34"/>
      <c r="UD504" s="34"/>
      <c r="UE504" s="34"/>
      <c r="UF504" s="34"/>
      <c r="UG504" s="34"/>
      <c r="UH504" s="34"/>
      <c r="UI504" s="34"/>
      <c r="UJ504" s="34"/>
      <c r="UK504" s="34"/>
      <c r="UL504" s="34"/>
      <c r="UM504" s="34"/>
      <c r="UN504" s="34"/>
      <c r="UO504" s="34"/>
      <c r="UP504" s="34"/>
      <c r="UQ504" s="34"/>
      <c r="UR504" s="34"/>
      <c r="US504" s="34"/>
      <c r="UT504" s="34"/>
      <c r="UU504" s="34"/>
      <c r="UV504" s="34"/>
      <c r="UW504" s="34"/>
      <c r="UX504" s="34"/>
      <c r="UY504" s="34"/>
      <c r="UZ504" s="34"/>
      <c r="VA504" s="34"/>
      <c r="VB504" s="34"/>
      <c r="VC504" s="34"/>
      <c r="VD504" s="34"/>
      <c r="VE504" s="34"/>
      <c r="VF504" s="34"/>
      <c r="VG504" s="34"/>
      <c r="VH504" s="34"/>
      <c r="VI504" s="34"/>
      <c r="VJ504" s="34"/>
      <c r="VK504" s="34"/>
      <c r="VL504" s="34"/>
      <c r="VM504" s="34"/>
      <c r="VN504" s="34"/>
      <c r="VO504" s="34"/>
      <c r="VP504" s="34"/>
      <c r="VQ504" s="34"/>
      <c r="VR504" s="34"/>
      <c r="VS504" s="34"/>
      <c r="VT504" s="34"/>
      <c r="VU504" s="34"/>
      <c r="VV504" s="34"/>
      <c r="VW504" s="34"/>
      <c r="VX504" s="34"/>
      <c r="VY504" s="34"/>
      <c r="VZ504" s="34"/>
      <c r="WA504" s="34"/>
      <c r="WB504" s="34"/>
      <c r="WC504" s="34"/>
      <c r="WD504" s="34"/>
      <c r="WE504" s="34"/>
      <c r="WF504" s="34"/>
      <c r="WG504" s="34"/>
      <c r="WH504" s="34"/>
      <c r="WI504" s="34"/>
      <c r="WJ504" s="34"/>
      <c r="WK504" s="34"/>
      <c r="WL504" s="34"/>
      <c r="WM504" s="34"/>
      <c r="WN504" s="34"/>
      <c r="WO504" s="34"/>
      <c r="WP504" s="34"/>
      <c r="WQ504" s="34"/>
      <c r="WR504" s="34"/>
      <c r="WS504" s="34"/>
      <c r="WT504" s="34"/>
      <c r="WU504" s="34"/>
      <c r="WV504" s="34"/>
      <c r="WW504" s="34"/>
      <c r="WX504" s="34"/>
      <c r="WY504" s="34"/>
      <c r="WZ504" s="34"/>
      <c r="XA504" s="34"/>
      <c r="XB504" s="34"/>
      <c r="XC504" s="34"/>
      <c r="XD504" s="34"/>
      <c r="XE504" s="34"/>
      <c r="XF504" s="34"/>
      <c r="XG504" s="34"/>
      <c r="XH504" s="34"/>
      <c r="XI504" s="34"/>
      <c r="XJ504" s="34"/>
      <c r="XK504" s="34"/>
      <c r="XL504" s="34"/>
      <c r="XM504" s="34"/>
      <c r="XN504" s="34"/>
      <c r="XO504" s="34"/>
      <c r="XP504" s="34"/>
      <c r="XQ504" s="34"/>
      <c r="XR504" s="34"/>
      <c r="XS504" s="34"/>
      <c r="XT504" s="34"/>
      <c r="XU504" s="34"/>
      <c r="XV504" s="34"/>
      <c r="XW504" s="34"/>
      <c r="XX504" s="34"/>
      <c r="XY504" s="34"/>
      <c r="XZ504" s="34"/>
      <c r="YA504" s="34"/>
      <c r="YB504" s="34"/>
      <c r="YC504" s="34"/>
      <c r="YD504" s="34"/>
      <c r="YE504" s="34"/>
      <c r="YF504" s="34"/>
      <c r="YG504" s="34"/>
      <c r="YH504" s="34"/>
      <c r="YI504" s="34"/>
      <c r="YJ504" s="34"/>
      <c r="YK504" s="34"/>
      <c r="YL504" s="34"/>
      <c r="YM504" s="34"/>
      <c r="YN504" s="34"/>
      <c r="YO504" s="34"/>
      <c r="YP504" s="34"/>
      <c r="YQ504" s="34"/>
      <c r="YR504" s="34"/>
      <c r="YS504" s="34"/>
      <c r="YT504" s="34"/>
      <c r="YU504" s="34"/>
      <c r="YV504" s="34"/>
      <c r="YW504" s="34"/>
      <c r="YX504" s="34"/>
      <c r="YY504" s="34"/>
      <c r="YZ504" s="34"/>
      <c r="ZA504" s="34"/>
      <c r="ZB504" s="34"/>
      <c r="ZC504" s="34"/>
      <c r="ZD504" s="34"/>
      <c r="ZE504" s="34"/>
      <c r="ZF504" s="34"/>
      <c r="ZG504" s="34"/>
      <c r="ZH504" s="34"/>
      <c r="ZI504" s="34"/>
      <c r="ZJ504" s="34"/>
      <c r="ZK504" s="34"/>
      <c r="ZL504" s="34"/>
      <c r="ZM504" s="34"/>
      <c r="ZN504" s="34"/>
      <c r="ZO504" s="34"/>
      <c r="ZP504" s="34"/>
      <c r="ZQ504" s="34"/>
      <c r="ZR504" s="34"/>
      <c r="ZS504" s="34"/>
      <c r="ZT504" s="34"/>
      <c r="ZU504" s="34"/>
      <c r="ZV504" s="34"/>
      <c r="ZW504" s="34"/>
      <c r="ZX504" s="34"/>
      <c r="ZY504" s="34"/>
      <c r="ZZ504" s="34"/>
      <c r="AAA504" s="34"/>
      <c r="AAB504" s="34"/>
      <c r="AAC504" s="34"/>
      <c r="AAD504" s="34"/>
      <c r="AAE504" s="34"/>
      <c r="AAF504" s="34"/>
      <c r="AAG504" s="34"/>
      <c r="AAH504" s="34"/>
      <c r="AAI504" s="34"/>
      <c r="AAJ504" s="34"/>
      <c r="AAK504" s="34"/>
      <c r="AAL504" s="34"/>
      <c r="AAM504" s="34"/>
      <c r="AAN504" s="34"/>
      <c r="AAO504" s="34"/>
      <c r="AAP504" s="34"/>
      <c r="AAQ504" s="34"/>
      <c r="AAR504" s="34"/>
      <c r="AAS504" s="34"/>
      <c r="AAT504" s="34"/>
      <c r="AAU504" s="34"/>
      <c r="AAV504" s="34"/>
      <c r="AAW504" s="34"/>
      <c r="AAX504" s="34"/>
      <c r="AAY504" s="34"/>
      <c r="AAZ504" s="34"/>
      <c r="ABA504" s="34"/>
      <c r="ABB504" s="34"/>
      <c r="ABC504" s="34"/>
      <c r="ABD504" s="34"/>
      <c r="ABE504" s="34"/>
      <c r="ABF504" s="34"/>
      <c r="ABG504" s="34"/>
      <c r="ABH504" s="34"/>
      <c r="ABI504" s="34"/>
      <c r="ABJ504" s="34"/>
      <c r="ABK504" s="34"/>
      <c r="ABL504" s="34"/>
      <c r="ABM504" s="34"/>
      <c r="ABN504" s="34"/>
      <c r="ABO504" s="34"/>
      <c r="ABP504" s="34"/>
      <c r="ABQ504" s="34"/>
      <c r="ABR504" s="34"/>
      <c r="ABS504" s="34"/>
      <c r="ABT504" s="34"/>
      <c r="ABU504" s="34"/>
      <c r="ABV504" s="34"/>
      <c r="ABW504" s="34"/>
      <c r="ABX504" s="34"/>
      <c r="ABY504" s="34"/>
      <c r="ABZ504" s="34"/>
      <c r="ACA504" s="34"/>
      <c r="ACB504" s="34"/>
      <c r="ACC504" s="34"/>
      <c r="ACD504" s="34"/>
      <c r="ACE504" s="34"/>
      <c r="ACF504" s="34"/>
      <c r="ACG504" s="34"/>
      <c r="ACH504" s="34"/>
      <c r="ACI504" s="34"/>
      <c r="ACJ504" s="34"/>
      <c r="ACK504" s="34"/>
      <c r="ACL504" s="34"/>
      <c r="ACM504" s="34"/>
      <c r="ACN504" s="34"/>
      <c r="ACO504" s="34"/>
      <c r="ACP504" s="34"/>
      <c r="ACQ504" s="34"/>
      <c r="ACR504" s="34"/>
      <c r="ACS504" s="34"/>
      <c r="ACT504" s="34"/>
      <c r="ACU504" s="34"/>
      <c r="ACV504" s="34"/>
      <c r="ACW504" s="34"/>
      <c r="ACX504" s="34"/>
      <c r="ACY504" s="34"/>
      <c r="ACZ504" s="34"/>
      <c r="ADA504" s="34"/>
      <c r="ADB504" s="34"/>
      <c r="ADC504" s="34"/>
      <c r="ADD504" s="34"/>
      <c r="ADE504" s="34"/>
      <c r="ADF504" s="34"/>
      <c r="ADG504" s="34"/>
      <c r="ADH504" s="34"/>
      <c r="ADI504" s="34"/>
      <c r="ADJ504" s="34"/>
      <c r="ADK504" s="34"/>
      <c r="ADL504" s="34"/>
      <c r="ADM504" s="34"/>
      <c r="ADN504" s="34"/>
      <c r="ADO504" s="34"/>
      <c r="ADP504" s="34"/>
      <c r="ADQ504" s="34"/>
      <c r="ADR504" s="34"/>
      <c r="ADS504" s="34"/>
      <c r="ADT504" s="34"/>
      <c r="ADU504" s="34"/>
      <c r="ADV504" s="34"/>
      <c r="ADW504" s="34"/>
      <c r="ADX504" s="34"/>
      <c r="ADY504" s="34"/>
      <c r="ADZ504" s="34"/>
      <c r="AEA504" s="34"/>
      <c r="AEB504" s="34"/>
      <c r="AEC504" s="34"/>
      <c r="AED504" s="34"/>
      <c r="AEE504" s="34"/>
      <c r="AEF504" s="34"/>
      <c r="AEG504" s="34"/>
      <c r="AEH504" s="34"/>
      <c r="AEI504" s="34"/>
      <c r="AEJ504" s="34"/>
      <c r="AEK504" s="34"/>
      <c r="AEL504" s="34"/>
      <c r="AEM504" s="34"/>
      <c r="AEN504" s="34"/>
      <c r="AEO504" s="34"/>
      <c r="AEP504" s="34"/>
      <c r="AEQ504" s="34"/>
      <c r="AER504" s="34"/>
      <c r="AES504" s="34"/>
      <c r="AET504" s="34"/>
      <c r="AEU504" s="34"/>
      <c r="AEV504" s="34"/>
      <c r="AEW504" s="34"/>
      <c r="AEX504" s="34"/>
      <c r="AEY504" s="34"/>
      <c r="AEZ504" s="34"/>
      <c r="AFA504" s="34"/>
      <c r="AFB504" s="34"/>
      <c r="AFC504" s="34"/>
      <c r="AFD504" s="34"/>
      <c r="AFE504" s="34"/>
      <c r="AFF504" s="34"/>
      <c r="AFG504" s="34"/>
      <c r="AFH504" s="34"/>
      <c r="AFI504" s="34"/>
      <c r="AFJ504" s="34"/>
      <c r="AFK504" s="34"/>
      <c r="AFL504" s="34"/>
      <c r="AFM504" s="34"/>
      <c r="AFN504" s="34"/>
      <c r="AFO504" s="34"/>
      <c r="AFP504" s="34"/>
      <c r="AFQ504" s="34"/>
      <c r="AFR504" s="34"/>
      <c r="AFS504" s="34"/>
      <c r="AFT504" s="34"/>
      <c r="AFU504" s="34"/>
      <c r="AFV504" s="34"/>
      <c r="AFW504" s="34"/>
      <c r="AFX504" s="34"/>
      <c r="AFY504" s="34"/>
      <c r="AFZ504" s="34"/>
      <c r="AGA504" s="34"/>
      <c r="AGB504" s="34"/>
      <c r="AGC504" s="34"/>
      <c r="AGD504" s="34"/>
      <c r="AGE504" s="34"/>
      <c r="AGF504" s="34"/>
      <c r="AGG504" s="34"/>
      <c r="AGH504" s="34"/>
      <c r="AGI504" s="34"/>
      <c r="AGJ504" s="34"/>
      <c r="AGK504" s="34"/>
      <c r="AGL504" s="34"/>
      <c r="AGM504" s="34"/>
      <c r="AGN504" s="34"/>
      <c r="AGO504" s="34"/>
      <c r="AGP504" s="34"/>
      <c r="AGQ504" s="34"/>
      <c r="AGR504" s="34"/>
      <c r="AGS504" s="34"/>
      <c r="AGT504" s="34"/>
      <c r="AGU504" s="34"/>
      <c r="AGV504" s="34"/>
      <c r="AGW504" s="34"/>
      <c r="AGX504" s="34"/>
      <c r="AGY504" s="34"/>
      <c r="AGZ504" s="34"/>
      <c r="AHA504" s="34"/>
      <c r="AHB504" s="34"/>
      <c r="AHC504" s="34"/>
      <c r="AHD504" s="34"/>
      <c r="AHE504" s="34"/>
      <c r="AHF504" s="34"/>
      <c r="AHG504" s="34"/>
      <c r="AHH504" s="34"/>
      <c r="AHI504" s="34"/>
      <c r="AHJ504" s="34"/>
      <c r="AHK504" s="34"/>
      <c r="AHL504" s="34"/>
      <c r="AHM504" s="34"/>
      <c r="AHN504" s="34"/>
      <c r="AHO504" s="34"/>
      <c r="AHP504" s="34"/>
      <c r="AHQ504" s="34"/>
      <c r="AHR504" s="34"/>
      <c r="AHS504" s="34"/>
      <c r="AHT504" s="34"/>
      <c r="AHU504" s="34"/>
      <c r="AHV504" s="34"/>
      <c r="AHW504" s="34"/>
      <c r="AHX504" s="34"/>
      <c r="AHY504" s="34"/>
      <c r="AHZ504" s="34"/>
      <c r="AIA504" s="34"/>
      <c r="AIB504" s="34"/>
      <c r="AIC504" s="34"/>
      <c r="AID504" s="34"/>
      <c r="AIE504" s="34"/>
      <c r="AIF504" s="34"/>
      <c r="AIG504" s="34"/>
      <c r="AIH504" s="34"/>
      <c r="AII504" s="34"/>
      <c r="AIJ504" s="34"/>
      <c r="AIK504" s="34"/>
      <c r="AIL504" s="34"/>
      <c r="AIM504" s="34"/>
      <c r="AIN504" s="34"/>
      <c r="AIO504" s="34"/>
      <c r="AIP504" s="34"/>
      <c r="AIQ504" s="34"/>
      <c r="AIR504" s="34"/>
      <c r="AIS504" s="34"/>
      <c r="AIT504" s="34"/>
      <c r="AIU504" s="34"/>
      <c r="AIV504" s="34"/>
      <c r="AIW504" s="34"/>
      <c r="AIX504" s="34"/>
      <c r="AIY504" s="34"/>
      <c r="AIZ504" s="34"/>
      <c r="AJA504" s="34"/>
      <c r="AJB504" s="34"/>
      <c r="AJC504" s="34"/>
      <c r="AJD504" s="34"/>
      <c r="AJE504" s="34"/>
      <c r="AJF504" s="34"/>
      <c r="AJG504" s="34"/>
      <c r="AJH504" s="34"/>
      <c r="AJI504" s="34"/>
      <c r="AJJ504" s="34"/>
      <c r="AJK504" s="34"/>
      <c r="AJL504" s="34"/>
      <c r="AJM504" s="34"/>
      <c r="AJN504" s="34"/>
      <c r="AJO504" s="34"/>
      <c r="AJP504" s="34"/>
      <c r="AJQ504" s="34"/>
      <c r="AJR504" s="34"/>
      <c r="AJS504" s="34"/>
      <c r="AJT504" s="34"/>
      <c r="AJU504" s="34"/>
      <c r="AJV504" s="34"/>
      <c r="AJW504" s="34"/>
      <c r="AJX504" s="34"/>
      <c r="AJY504" s="34"/>
      <c r="AJZ504" s="34"/>
      <c r="AKA504" s="34"/>
      <c r="AKB504" s="34"/>
      <c r="AKC504" s="34"/>
      <c r="AKD504" s="34"/>
      <c r="AKE504" s="34"/>
      <c r="AKF504" s="34"/>
      <c r="AKG504" s="34"/>
      <c r="AKH504" s="34"/>
      <c r="AKI504" s="34"/>
      <c r="AKJ504" s="34"/>
      <c r="AKK504" s="34"/>
      <c r="AKL504" s="34"/>
      <c r="AKM504" s="34"/>
      <c r="AKN504" s="34"/>
      <c r="AKO504" s="34"/>
      <c r="AKP504" s="34"/>
      <c r="AKQ504" s="34"/>
      <c r="AKR504" s="34"/>
      <c r="AKS504" s="34"/>
      <c r="AKT504" s="34"/>
      <c r="AKU504" s="34"/>
      <c r="AKV504" s="34"/>
      <c r="AKW504" s="34"/>
      <c r="AKX504" s="34"/>
      <c r="AKY504" s="34"/>
      <c r="AKZ504" s="34"/>
      <c r="ALA504" s="34"/>
      <c r="ALB504" s="34"/>
      <c r="ALC504" s="34"/>
      <c r="ALD504" s="34"/>
      <c r="ALE504" s="34"/>
      <c r="ALF504" s="34"/>
      <c r="ALG504" s="34"/>
      <c r="ALH504" s="34"/>
      <c r="ALI504" s="34"/>
      <c r="ALJ504" s="34"/>
      <c r="ALK504" s="34"/>
      <c r="ALL504" s="34"/>
      <c r="ALM504" s="34"/>
      <c r="ALN504" s="34"/>
      <c r="ALO504" s="34"/>
      <c r="ALP504" s="34"/>
      <c r="ALQ504" s="34"/>
      <c r="ALR504" s="34"/>
      <c r="ALS504" s="34"/>
      <c r="ALT504" s="34"/>
      <c r="ALU504" s="34"/>
      <c r="ALV504" s="34"/>
      <c r="ALW504" s="34"/>
      <c r="ALX504" s="34"/>
      <c r="ALY504" s="34"/>
      <c r="ALZ504" s="34"/>
      <c r="AMA504" s="34"/>
      <c r="AMB504" s="34"/>
      <c r="AMC504" s="34"/>
      <c r="AMD504" s="34"/>
      <c r="AME504" s="34"/>
      <c r="AMF504" s="34"/>
      <c r="AMG504" s="34"/>
      <c r="AMH504" s="34"/>
      <c r="AMI504" s="34"/>
      <c r="AMJ504" s="34"/>
      <c r="AMK504" s="34"/>
    </row>
    <row r="505" spans="1:1025" ht="15.75" x14ac:dyDescent="0.25">
      <c r="A505" s="34"/>
      <c r="B505" s="59" t="s">
        <v>11</v>
      </c>
      <c r="C505" s="30"/>
      <c r="D505" s="32">
        <f>C410+C427+D501</f>
        <v>207645.31208540002</v>
      </c>
      <c r="E505" s="21"/>
      <c r="F505" s="34"/>
      <c r="G505" s="116" t="s">
        <v>3</v>
      </c>
      <c r="H505" s="70">
        <f>K392</f>
        <v>17611.169999999998</v>
      </c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34"/>
      <c r="AN505" s="34"/>
      <c r="AO505" s="34"/>
      <c r="AP505" s="34"/>
      <c r="AQ505" s="34"/>
      <c r="AR505" s="34"/>
      <c r="AS505" s="34"/>
      <c r="AT505" s="34"/>
      <c r="AU505" s="34"/>
      <c r="AV505" s="34"/>
      <c r="AW505" s="34"/>
      <c r="AX505" s="34"/>
      <c r="AY505" s="34"/>
      <c r="AZ505" s="34"/>
      <c r="BA505" s="34"/>
      <c r="BB505" s="34"/>
      <c r="BC505" s="34"/>
      <c r="BD505" s="34"/>
      <c r="BE505" s="34"/>
      <c r="BF505" s="34"/>
      <c r="BG505" s="34"/>
      <c r="BH505" s="34"/>
      <c r="BI505" s="34"/>
      <c r="BJ505" s="34"/>
      <c r="BK505" s="34"/>
      <c r="BL505" s="34"/>
      <c r="BM505" s="34"/>
      <c r="BN505" s="34"/>
      <c r="BO505" s="34"/>
      <c r="BP505" s="34"/>
      <c r="BQ505" s="34"/>
      <c r="BR505" s="34"/>
      <c r="BS505" s="34"/>
      <c r="BT505" s="34"/>
      <c r="BU505" s="34"/>
      <c r="BV505" s="34"/>
      <c r="BW505" s="34"/>
      <c r="BX505" s="34"/>
      <c r="BY505" s="34"/>
      <c r="BZ505" s="34"/>
      <c r="CA505" s="34"/>
      <c r="CB505" s="34"/>
      <c r="CC505" s="34"/>
      <c r="CD505" s="34"/>
      <c r="CE505" s="34"/>
      <c r="CF505" s="34"/>
      <c r="CG505" s="34"/>
      <c r="CH505" s="34"/>
      <c r="CI505" s="34"/>
      <c r="CJ505" s="34"/>
      <c r="CK505" s="34"/>
      <c r="CL505" s="34"/>
      <c r="CM505" s="34"/>
      <c r="CN505" s="34"/>
      <c r="CO505" s="34"/>
      <c r="CP505" s="34"/>
      <c r="CQ505" s="34"/>
      <c r="CR505" s="34"/>
      <c r="CS505" s="34"/>
      <c r="CT505" s="34"/>
      <c r="CU505" s="34"/>
      <c r="CV505" s="34"/>
      <c r="CW505" s="34"/>
      <c r="CX505" s="34"/>
      <c r="CY505" s="34"/>
      <c r="CZ505" s="34"/>
      <c r="DA505" s="34"/>
      <c r="DB505" s="34"/>
      <c r="DC505" s="34"/>
      <c r="DD505" s="34"/>
      <c r="DE505" s="34"/>
      <c r="DF505" s="34"/>
      <c r="DG505" s="34"/>
      <c r="DH505" s="34"/>
      <c r="DI505" s="34"/>
      <c r="DJ505" s="34"/>
      <c r="DK505" s="34"/>
      <c r="DL505" s="34"/>
      <c r="DM505" s="34"/>
      <c r="DN505" s="34"/>
      <c r="DO505" s="34"/>
      <c r="DP505" s="34"/>
      <c r="DQ505" s="34"/>
      <c r="DR505" s="34"/>
      <c r="DS505" s="34"/>
      <c r="DT505" s="34"/>
      <c r="DU505" s="34"/>
      <c r="DV505" s="34"/>
      <c r="DW505" s="34"/>
      <c r="DX505" s="34"/>
      <c r="DY505" s="34"/>
      <c r="DZ505" s="34"/>
      <c r="EA505" s="34"/>
      <c r="EB505" s="34"/>
      <c r="EC505" s="34"/>
      <c r="ED505" s="34"/>
      <c r="EE505" s="34"/>
      <c r="EF505" s="34"/>
      <c r="EG505" s="34"/>
      <c r="EH505" s="34"/>
      <c r="EI505" s="34"/>
      <c r="EJ505" s="34"/>
      <c r="EK505" s="34"/>
      <c r="EL505" s="34"/>
      <c r="EM505" s="34"/>
      <c r="EN505" s="34"/>
      <c r="EO505" s="34"/>
      <c r="EP505" s="34"/>
      <c r="EQ505" s="34"/>
      <c r="ER505" s="34"/>
      <c r="ES505" s="34"/>
      <c r="ET505" s="34"/>
      <c r="EU505" s="34"/>
      <c r="EV505" s="34"/>
      <c r="EW505" s="34"/>
      <c r="EX505" s="34"/>
      <c r="EY505" s="34"/>
      <c r="EZ505" s="34"/>
      <c r="FA505" s="34"/>
      <c r="FB505" s="34"/>
      <c r="FC505" s="34"/>
      <c r="FD505" s="34"/>
      <c r="FE505" s="34"/>
      <c r="FF505" s="34"/>
      <c r="FG505" s="34"/>
      <c r="FH505" s="34"/>
      <c r="FI505" s="34"/>
      <c r="FJ505" s="34"/>
      <c r="FK505" s="34"/>
      <c r="FL505" s="34"/>
      <c r="FM505" s="34"/>
      <c r="FN505" s="34"/>
      <c r="FO505" s="34"/>
      <c r="FP505" s="34"/>
      <c r="FQ505" s="34"/>
      <c r="FR505" s="34"/>
      <c r="FS505" s="34"/>
      <c r="FT505" s="34"/>
      <c r="FU505" s="34"/>
      <c r="FV505" s="34"/>
      <c r="FW505" s="34"/>
      <c r="FX505" s="34"/>
      <c r="FY505" s="34"/>
      <c r="FZ505" s="34"/>
      <c r="GA505" s="34"/>
      <c r="GB505" s="34"/>
      <c r="GC505" s="34"/>
      <c r="GD505" s="34"/>
      <c r="GE505" s="34"/>
      <c r="GF505" s="34"/>
      <c r="GG505" s="34"/>
      <c r="GH505" s="34"/>
      <c r="GI505" s="34"/>
      <c r="GJ505" s="34"/>
      <c r="GK505" s="34"/>
      <c r="GL505" s="34"/>
      <c r="GM505" s="34"/>
      <c r="GN505" s="34"/>
      <c r="GO505" s="34"/>
      <c r="GP505" s="34"/>
      <c r="GQ505" s="34"/>
      <c r="GR505" s="34"/>
      <c r="GS505" s="34"/>
      <c r="GT505" s="34"/>
      <c r="GU505" s="34"/>
      <c r="GV505" s="34"/>
      <c r="GW505" s="34"/>
      <c r="GX505" s="34"/>
      <c r="GY505" s="34"/>
      <c r="GZ505" s="34"/>
      <c r="HA505" s="34"/>
      <c r="HB505" s="34"/>
      <c r="HC505" s="34"/>
      <c r="HD505" s="34"/>
      <c r="HE505" s="34"/>
      <c r="HF505" s="34"/>
      <c r="HG505" s="34"/>
      <c r="HH505" s="34"/>
      <c r="HI505" s="34"/>
      <c r="HJ505" s="34"/>
      <c r="HK505" s="34"/>
      <c r="HL505" s="34"/>
      <c r="HM505" s="34"/>
      <c r="HN505" s="34"/>
      <c r="HO505" s="34"/>
      <c r="HP505" s="34"/>
      <c r="HQ505" s="34"/>
      <c r="HR505" s="34"/>
      <c r="HS505" s="34"/>
      <c r="HT505" s="34"/>
      <c r="HU505" s="34"/>
      <c r="HV505" s="34"/>
      <c r="HW505" s="34"/>
      <c r="HX505" s="34"/>
      <c r="HY505" s="34"/>
      <c r="HZ505" s="34"/>
      <c r="IA505" s="34"/>
      <c r="IB505" s="34"/>
      <c r="IC505" s="34"/>
      <c r="ID505" s="34"/>
      <c r="IE505" s="34"/>
      <c r="IF505" s="34"/>
      <c r="IG505" s="34"/>
      <c r="IH505" s="34"/>
      <c r="II505" s="34"/>
      <c r="IJ505" s="34"/>
      <c r="IK505" s="34"/>
      <c r="IL505" s="34"/>
      <c r="IM505" s="34"/>
      <c r="IN505" s="34"/>
      <c r="IO505" s="34"/>
      <c r="IP505" s="34"/>
      <c r="IQ505" s="34"/>
      <c r="IR505" s="34"/>
      <c r="IS505" s="34"/>
      <c r="IT505" s="34"/>
      <c r="IU505" s="34"/>
      <c r="IV505" s="34"/>
      <c r="IW505" s="34"/>
      <c r="IX505" s="34"/>
      <c r="IY505" s="34"/>
      <c r="IZ505" s="34"/>
      <c r="JA505" s="34"/>
      <c r="JB505" s="34"/>
      <c r="JC505" s="34"/>
      <c r="JD505" s="34"/>
      <c r="JE505" s="34"/>
      <c r="JF505" s="34"/>
      <c r="JG505" s="34"/>
      <c r="JH505" s="34"/>
      <c r="JI505" s="34"/>
      <c r="JJ505" s="34"/>
      <c r="JK505" s="34"/>
      <c r="JL505" s="34"/>
      <c r="JM505" s="34"/>
      <c r="JN505" s="34"/>
      <c r="JO505" s="34"/>
      <c r="JP505" s="34"/>
      <c r="JQ505" s="34"/>
      <c r="JR505" s="34"/>
      <c r="JS505" s="34"/>
      <c r="JT505" s="34"/>
      <c r="JU505" s="34"/>
      <c r="JV505" s="34"/>
      <c r="JW505" s="34"/>
      <c r="JX505" s="34"/>
      <c r="JY505" s="34"/>
      <c r="JZ505" s="34"/>
      <c r="KA505" s="34"/>
      <c r="KB505" s="34"/>
      <c r="KC505" s="34"/>
      <c r="KD505" s="34"/>
      <c r="KE505" s="34"/>
      <c r="KF505" s="34"/>
      <c r="KG505" s="34"/>
      <c r="KH505" s="34"/>
      <c r="KI505" s="34"/>
      <c r="KJ505" s="34"/>
      <c r="KK505" s="34"/>
      <c r="KL505" s="34"/>
      <c r="KM505" s="34"/>
      <c r="KN505" s="34"/>
      <c r="KO505" s="34"/>
      <c r="KP505" s="34"/>
      <c r="KQ505" s="34"/>
      <c r="KR505" s="34"/>
      <c r="KS505" s="34"/>
      <c r="KT505" s="34"/>
      <c r="KU505" s="34"/>
      <c r="KV505" s="34"/>
      <c r="KW505" s="34"/>
      <c r="KX505" s="34"/>
      <c r="KY505" s="34"/>
      <c r="KZ505" s="34"/>
      <c r="LA505" s="34"/>
      <c r="LB505" s="34"/>
      <c r="LC505" s="34"/>
      <c r="LD505" s="34"/>
      <c r="LE505" s="34"/>
      <c r="LF505" s="34"/>
      <c r="LG505" s="34"/>
      <c r="LH505" s="34"/>
      <c r="LI505" s="34"/>
      <c r="LJ505" s="34"/>
      <c r="LK505" s="34"/>
      <c r="LL505" s="34"/>
      <c r="LM505" s="34"/>
      <c r="LN505" s="34"/>
      <c r="LO505" s="34"/>
      <c r="LP505" s="34"/>
      <c r="LQ505" s="34"/>
      <c r="LR505" s="34"/>
      <c r="LS505" s="34"/>
      <c r="LT505" s="34"/>
      <c r="LU505" s="34"/>
      <c r="LV505" s="34"/>
      <c r="LW505" s="34"/>
      <c r="LX505" s="34"/>
      <c r="LY505" s="34"/>
      <c r="LZ505" s="34"/>
      <c r="MA505" s="34"/>
      <c r="MB505" s="34"/>
      <c r="MC505" s="34"/>
      <c r="MD505" s="34"/>
      <c r="ME505" s="34"/>
      <c r="MF505" s="34"/>
      <c r="MG505" s="34"/>
      <c r="MH505" s="34"/>
      <c r="MI505" s="34"/>
      <c r="MJ505" s="34"/>
      <c r="MK505" s="34"/>
      <c r="ML505" s="34"/>
      <c r="MM505" s="34"/>
      <c r="MN505" s="34"/>
      <c r="MO505" s="34"/>
      <c r="MP505" s="34"/>
      <c r="MQ505" s="34"/>
      <c r="MR505" s="34"/>
      <c r="MS505" s="34"/>
      <c r="MT505" s="34"/>
      <c r="MU505" s="34"/>
      <c r="MV505" s="34"/>
      <c r="MW505" s="34"/>
      <c r="MX505" s="34"/>
      <c r="MY505" s="34"/>
      <c r="MZ505" s="34"/>
      <c r="NA505" s="34"/>
      <c r="NB505" s="34"/>
      <c r="NC505" s="34"/>
      <c r="ND505" s="34"/>
      <c r="NE505" s="34"/>
      <c r="NF505" s="34"/>
      <c r="NG505" s="34"/>
      <c r="NH505" s="34"/>
      <c r="NI505" s="34"/>
      <c r="NJ505" s="34"/>
      <c r="NK505" s="34"/>
      <c r="NL505" s="34"/>
      <c r="NM505" s="34"/>
      <c r="NN505" s="34"/>
      <c r="NO505" s="34"/>
      <c r="NP505" s="34"/>
      <c r="NQ505" s="34"/>
      <c r="NR505" s="34"/>
      <c r="NS505" s="34"/>
      <c r="NT505" s="34"/>
      <c r="NU505" s="34"/>
      <c r="NV505" s="34"/>
      <c r="NW505" s="34"/>
      <c r="NX505" s="34"/>
      <c r="NY505" s="34"/>
      <c r="NZ505" s="34"/>
      <c r="OA505" s="34"/>
      <c r="OB505" s="34"/>
      <c r="OC505" s="34"/>
      <c r="OD505" s="34"/>
      <c r="OE505" s="34"/>
      <c r="OF505" s="34"/>
      <c r="OG505" s="34"/>
      <c r="OH505" s="34"/>
      <c r="OI505" s="34"/>
      <c r="OJ505" s="34"/>
      <c r="OK505" s="34"/>
      <c r="OL505" s="34"/>
      <c r="OM505" s="34"/>
      <c r="ON505" s="34"/>
      <c r="OO505" s="34"/>
      <c r="OP505" s="34"/>
      <c r="OQ505" s="34"/>
      <c r="OR505" s="34"/>
      <c r="OS505" s="34"/>
      <c r="OT505" s="34"/>
      <c r="OU505" s="34"/>
      <c r="OV505" s="34"/>
      <c r="OW505" s="34"/>
      <c r="OX505" s="34"/>
      <c r="OY505" s="34"/>
      <c r="OZ505" s="34"/>
      <c r="PA505" s="34"/>
      <c r="PB505" s="34"/>
      <c r="PC505" s="34"/>
      <c r="PD505" s="34"/>
      <c r="PE505" s="34"/>
      <c r="PF505" s="34"/>
      <c r="PG505" s="34"/>
      <c r="PH505" s="34"/>
      <c r="PI505" s="34"/>
      <c r="PJ505" s="34"/>
      <c r="PK505" s="34"/>
      <c r="PL505" s="34"/>
      <c r="PM505" s="34"/>
      <c r="PN505" s="34"/>
      <c r="PO505" s="34"/>
      <c r="PP505" s="34"/>
      <c r="PQ505" s="34"/>
      <c r="PR505" s="34"/>
      <c r="PS505" s="34"/>
      <c r="PT505" s="34"/>
      <c r="PU505" s="34"/>
      <c r="PV505" s="34"/>
      <c r="PW505" s="34"/>
      <c r="PX505" s="34"/>
      <c r="PY505" s="34"/>
      <c r="PZ505" s="34"/>
      <c r="QA505" s="34"/>
      <c r="QB505" s="34"/>
      <c r="QC505" s="34"/>
      <c r="QD505" s="34"/>
      <c r="QE505" s="34"/>
      <c r="QF505" s="34"/>
      <c r="QG505" s="34"/>
      <c r="QH505" s="34"/>
      <c r="QI505" s="34"/>
      <c r="QJ505" s="34"/>
      <c r="QK505" s="34"/>
      <c r="QL505" s="34"/>
      <c r="QM505" s="34"/>
      <c r="QN505" s="34"/>
      <c r="QO505" s="34"/>
      <c r="QP505" s="34"/>
      <c r="QQ505" s="34"/>
      <c r="QR505" s="34"/>
      <c r="QS505" s="34"/>
      <c r="QT505" s="34"/>
      <c r="QU505" s="34"/>
      <c r="QV505" s="34"/>
      <c r="QW505" s="34"/>
      <c r="QX505" s="34"/>
      <c r="QY505" s="34"/>
      <c r="QZ505" s="34"/>
      <c r="RA505" s="34"/>
      <c r="RB505" s="34"/>
      <c r="RC505" s="34"/>
      <c r="RD505" s="34"/>
      <c r="RE505" s="34"/>
      <c r="RF505" s="34"/>
      <c r="RG505" s="34"/>
      <c r="RH505" s="34"/>
      <c r="RI505" s="34"/>
      <c r="RJ505" s="34"/>
      <c r="RK505" s="34"/>
      <c r="RL505" s="34"/>
      <c r="RM505" s="34"/>
      <c r="RN505" s="34"/>
      <c r="RO505" s="34"/>
      <c r="RP505" s="34"/>
      <c r="RQ505" s="34"/>
      <c r="RR505" s="34"/>
      <c r="RS505" s="34"/>
      <c r="RT505" s="34"/>
      <c r="RU505" s="34"/>
      <c r="RV505" s="34"/>
      <c r="RW505" s="34"/>
      <c r="RX505" s="34"/>
      <c r="RY505" s="34"/>
      <c r="RZ505" s="34"/>
      <c r="SA505" s="34"/>
      <c r="SB505" s="34"/>
      <c r="SC505" s="34"/>
      <c r="SD505" s="34"/>
      <c r="SE505" s="34"/>
      <c r="SF505" s="34"/>
      <c r="SG505" s="34"/>
      <c r="SH505" s="34"/>
      <c r="SI505" s="34"/>
      <c r="SJ505" s="34"/>
      <c r="SK505" s="34"/>
      <c r="SL505" s="34"/>
      <c r="SM505" s="34"/>
      <c r="SN505" s="34"/>
      <c r="SO505" s="34"/>
      <c r="SP505" s="34"/>
      <c r="SQ505" s="34"/>
      <c r="SR505" s="34"/>
      <c r="SS505" s="34"/>
      <c r="ST505" s="34"/>
      <c r="SU505" s="34"/>
      <c r="SV505" s="34"/>
      <c r="SW505" s="34"/>
      <c r="SX505" s="34"/>
      <c r="SY505" s="34"/>
      <c r="SZ505" s="34"/>
      <c r="TA505" s="34"/>
      <c r="TB505" s="34"/>
      <c r="TC505" s="34"/>
      <c r="TD505" s="34"/>
      <c r="TE505" s="34"/>
      <c r="TF505" s="34"/>
      <c r="TG505" s="34"/>
      <c r="TH505" s="34"/>
      <c r="TI505" s="34"/>
      <c r="TJ505" s="34"/>
      <c r="TK505" s="34"/>
      <c r="TL505" s="34"/>
      <c r="TM505" s="34"/>
      <c r="TN505" s="34"/>
      <c r="TO505" s="34"/>
      <c r="TP505" s="34"/>
      <c r="TQ505" s="34"/>
      <c r="TR505" s="34"/>
      <c r="TS505" s="34"/>
      <c r="TT505" s="34"/>
      <c r="TU505" s="34"/>
      <c r="TV505" s="34"/>
      <c r="TW505" s="34"/>
      <c r="TX505" s="34"/>
      <c r="TY505" s="34"/>
      <c r="TZ505" s="34"/>
      <c r="UA505" s="34"/>
      <c r="UB505" s="34"/>
      <c r="UC505" s="34"/>
      <c r="UD505" s="34"/>
      <c r="UE505" s="34"/>
      <c r="UF505" s="34"/>
      <c r="UG505" s="34"/>
      <c r="UH505" s="34"/>
      <c r="UI505" s="34"/>
      <c r="UJ505" s="34"/>
      <c r="UK505" s="34"/>
      <c r="UL505" s="34"/>
      <c r="UM505" s="34"/>
      <c r="UN505" s="34"/>
      <c r="UO505" s="34"/>
      <c r="UP505" s="34"/>
      <c r="UQ505" s="34"/>
      <c r="UR505" s="34"/>
      <c r="US505" s="34"/>
      <c r="UT505" s="34"/>
      <c r="UU505" s="34"/>
      <c r="UV505" s="34"/>
      <c r="UW505" s="34"/>
      <c r="UX505" s="34"/>
      <c r="UY505" s="34"/>
      <c r="UZ505" s="34"/>
      <c r="VA505" s="34"/>
      <c r="VB505" s="34"/>
      <c r="VC505" s="34"/>
      <c r="VD505" s="34"/>
      <c r="VE505" s="34"/>
      <c r="VF505" s="34"/>
      <c r="VG505" s="34"/>
      <c r="VH505" s="34"/>
      <c r="VI505" s="34"/>
      <c r="VJ505" s="34"/>
      <c r="VK505" s="34"/>
      <c r="VL505" s="34"/>
      <c r="VM505" s="34"/>
      <c r="VN505" s="34"/>
      <c r="VO505" s="34"/>
      <c r="VP505" s="34"/>
      <c r="VQ505" s="34"/>
      <c r="VR505" s="34"/>
      <c r="VS505" s="34"/>
      <c r="VT505" s="34"/>
      <c r="VU505" s="34"/>
      <c r="VV505" s="34"/>
      <c r="VW505" s="34"/>
      <c r="VX505" s="34"/>
      <c r="VY505" s="34"/>
      <c r="VZ505" s="34"/>
      <c r="WA505" s="34"/>
      <c r="WB505" s="34"/>
      <c r="WC505" s="34"/>
      <c r="WD505" s="34"/>
      <c r="WE505" s="34"/>
      <c r="WF505" s="34"/>
      <c r="WG505" s="34"/>
      <c r="WH505" s="34"/>
      <c r="WI505" s="34"/>
      <c r="WJ505" s="34"/>
      <c r="WK505" s="34"/>
      <c r="WL505" s="34"/>
      <c r="WM505" s="34"/>
      <c r="WN505" s="34"/>
      <c r="WO505" s="34"/>
      <c r="WP505" s="34"/>
      <c r="WQ505" s="34"/>
      <c r="WR505" s="34"/>
      <c r="WS505" s="34"/>
      <c r="WT505" s="34"/>
      <c r="WU505" s="34"/>
      <c r="WV505" s="34"/>
      <c r="WW505" s="34"/>
      <c r="WX505" s="34"/>
      <c r="WY505" s="34"/>
      <c r="WZ505" s="34"/>
      <c r="XA505" s="34"/>
      <c r="XB505" s="34"/>
      <c r="XC505" s="34"/>
      <c r="XD505" s="34"/>
      <c r="XE505" s="34"/>
      <c r="XF505" s="34"/>
      <c r="XG505" s="34"/>
      <c r="XH505" s="34"/>
      <c r="XI505" s="34"/>
      <c r="XJ505" s="34"/>
      <c r="XK505" s="34"/>
      <c r="XL505" s="34"/>
      <c r="XM505" s="34"/>
      <c r="XN505" s="34"/>
      <c r="XO505" s="34"/>
      <c r="XP505" s="34"/>
      <c r="XQ505" s="34"/>
      <c r="XR505" s="34"/>
      <c r="XS505" s="34"/>
      <c r="XT505" s="34"/>
      <c r="XU505" s="34"/>
      <c r="XV505" s="34"/>
      <c r="XW505" s="34"/>
      <c r="XX505" s="34"/>
      <c r="XY505" s="34"/>
      <c r="XZ505" s="34"/>
      <c r="YA505" s="34"/>
      <c r="YB505" s="34"/>
      <c r="YC505" s="34"/>
      <c r="YD505" s="34"/>
      <c r="YE505" s="34"/>
      <c r="YF505" s="34"/>
      <c r="YG505" s="34"/>
      <c r="YH505" s="34"/>
      <c r="YI505" s="34"/>
      <c r="YJ505" s="34"/>
      <c r="YK505" s="34"/>
      <c r="YL505" s="34"/>
      <c r="YM505" s="34"/>
      <c r="YN505" s="34"/>
      <c r="YO505" s="34"/>
      <c r="YP505" s="34"/>
      <c r="YQ505" s="34"/>
      <c r="YR505" s="34"/>
      <c r="YS505" s="34"/>
      <c r="YT505" s="34"/>
      <c r="YU505" s="34"/>
      <c r="YV505" s="34"/>
      <c r="YW505" s="34"/>
      <c r="YX505" s="34"/>
      <c r="YY505" s="34"/>
      <c r="YZ505" s="34"/>
      <c r="ZA505" s="34"/>
      <c r="ZB505" s="34"/>
      <c r="ZC505" s="34"/>
      <c r="ZD505" s="34"/>
      <c r="ZE505" s="34"/>
      <c r="ZF505" s="34"/>
      <c r="ZG505" s="34"/>
      <c r="ZH505" s="34"/>
      <c r="ZI505" s="34"/>
      <c r="ZJ505" s="34"/>
      <c r="ZK505" s="34"/>
      <c r="ZL505" s="34"/>
      <c r="ZM505" s="34"/>
      <c r="ZN505" s="34"/>
      <c r="ZO505" s="34"/>
      <c r="ZP505" s="34"/>
      <c r="ZQ505" s="34"/>
      <c r="ZR505" s="34"/>
      <c r="ZS505" s="34"/>
      <c r="ZT505" s="34"/>
      <c r="ZU505" s="34"/>
      <c r="ZV505" s="34"/>
      <c r="ZW505" s="34"/>
      <c r="ZX505" s="34"/>
      <c r="ZY505" s="34"/>
      <c r="ZZ505" s="34"/>
      <c r="AAA505" s="34"/>
      <c r="AAB505" s="34"/>
      <c r="AAC505" s="34"/>
      <c r="AAD505" s="34"/>
      <c r="AAE505" s="34"/>
      <c r="AAF505" s="34"/>
      <c r="AAG505" s="34"/>
      <c r="AAH505" s="34"/>
      <c r="AAI505" s="34"/>
      <c r="AAJ505" s="34"/>
      <c r="AAK505" s="34"/>
      <c r="AAL505" s="34"/>
      <c r="AAM505" s="34"/>
      <c r="AAN505" s="34"/>
      <c r="AAO505" s="34"/>
      <c r="AAP505" s="34"/>
      <c r="AAQ505" s="34"/>
      <c r="AAR505" s="34"/>
      <c r="AAS505" s="34"/>
      <c r="AAT505" s="34"/>
      <c r="AAU505" s="34"/>
      <c r="AAV505" s="34"/>
      <c r="AAW505" s="34"/>
      <c r="AAX505" s="34"/>
      <c r="AAY505" s="34"/>
      <c r="AAZ505" s="34"/>
      <c r="ABA505" s="34"/>
      <c r="ABB505" s="34"/>
      <c r="ABC505" s="34"/>
      <c r="ABD505" s="34"/>
      <c r="ABE505" s="34"/>
      <c r="ABF505" s="34"/>
      <c r="ABG505" s="34"/>
      <c r="ABH505" s="34"/>
      <c r="ABI505" s="34"/>
      <c r="ABJ505" s="34"/>
      <c r="ABK505" s="34"/>
      <c r="ABL505" s="34"/>
      <c r="ABM505" s="34"/>
      <c r="ABN505" s="34"/>
      <c r="ABO505" s="34"/>
      <c r="ABP505" s="34"/>
      <c r="ABQ505" s="34"/>
      <c r="ABR505" s="34"/>
      <c r="ABS505" s="34"/>
      <c r="ABT505" s="34"/>
      <c r="ABU505" s="34"/>
      <c r="ABV505" s="34"/>
      <c r="ABW505" s="34"/>
      <c r="ABX505" s="34"/>
      <c r="ABY505" s="34"/>
      <c r="ABZ505" s="34"/>
      <c r="ACA505" s="34"/>
      <c r="ACB505" s="34"/>
      <c r="ACC505" s="34"/>
      <c r="ACD505" s="34"/>
      <c r="ACE505" s="34"/>
      <c r="ACF505" s="34"/>
      <c r="ACG505" s="34"/>
      <c r="ACH505" s="34"/>
      <c r="ACI505" s="34"/>
      <c r="ACJ505" s="34"/>
      <c r="ACK505" s="34"/>
      <c r="ACL505" s="34"/>
      <c r="ACM505" s="34"/>
      <c r="ACN505" s="34"/>
      <c r="ACO505" s="34"/>
      <c r="ACP505" s="34"/>
      <c r="ACQ505" s="34"/>
      <c r="ACR505" s="34"/>
      <c r="ACS505" s="34"/>
      <c r="ACT505" s="34"/>
      <c r="ACU505" s="34"/>
      <c r="ACV505" s="34"/>
      <c r="ACW505" s="34"/>
      <c r="ACX505" s="34"/>
      <c r="ACY505" s="34"/>
      <c r="ACZ505" s="34"/>
      <c r="ADA505" s="34"/>
      <c r="ADB505" s="34"/>
      <c r="ADC505" s="34"/>
      <c r="ADD505" s="34"/>
      <c r="ADE505" s="34"/>
      <c r="ADF505" s="34"/>
      <c r="ADG505" s="34"/>
      <c r="ADH505" s="34"/>
      <c r="ADI505" s="34"/>
      <c r="ADJ505" s="34"/>
      <c r="ADK505" s="34"/>
      <c r="ADL505" s="34"/>
      <c r="ADM505" s="34"/>
      <c r="ADN505" s="34"/>
      <c r="ADO505" s="34"/>
      <c r="ADP505" s="34"/>
      <c r="ADQ505" s="34"/>
      <c r="ADR505" s="34"/>
      <c r="ADS505" s="34"/>
      <c r="ADT505" s="34"/>
      <c r="ADU505" s="34"/>
      <c r="ADV505" s="34"/>
      <c r="ADW505" s="34"/>
      <c r="ADX505" s="34"/>
      <c r="ADY505" s="34"/>
      <c r="ADZ505" s="34"/>
      <c r="AEA505" s="34"/>
      <c r="AEB505" s="34"/>
      <c r="AEC505" s="34"/>
      <c r="AED505" s="34"/>
      <c r="AEE505" s="34"/>
      <c r="AEF505" s="34"/>
      <c r="AEG505" s="34"/>
      <c r="AEH505" s="34"/>
      <c r="AEI505" s="34"/>
      <c r="AEJ505" s="34"/>
      <c r="AEK505" s="34"/>
      <c r="AEL505" s="34"/>
      <c r="AEM505" s="34"/>
      <c r="AEN505" s="34"/>
      <c r="AEO505" s="34"/>
      <c r="AEP505" s="34"/>
      <c r="AEQ505" s="34"/>
      <c r="AER505" s="34"/>
      <c r="AES505" s="34"/>
      <c r="AET505" s="34"/>
      <c r="AEU505" s="34"/>
      <c r="AEV505" s="34"/>
      <c r="AEW505" s="34"/>
      <c r="AEX505" s="34"/>
      <c r="AEY505" s="34"/>
      <c r="AEZ505" s="34"/>
      <c r="AFA505" s="34"/>
      <c r="AFB505" s="34"/>
      <c r="AFC505" s="34"/>
      <c r="AFD505" s="34"/>
      <c r="AFE505" s="34"/>
      <c r="AFF505" s="34"/>
      <c r="AFG505" s="34"/>
      <c r="AFH505" s="34"/>
      <c r="AFI505" s="34"/>
      <c r="AFJ505" s="34"/>
      <c r="AFK505" s="34"/>
      <c r="AFL505" s="34"/>
      <c r="AFM505" s="34"/>
      <c r="AFN505" s="34"/>
      <c r="AFO505" s="34"/>
      <c r="AFP505" s="34"/>
      <c r="AFQ505" s="34"/>
      <c r="AFR505" s="34"/>
      <c r="AFS505" s="34"/>
      <c r="AFT505" s="34"/>
      <c r="AFU505" s="34"/>
      <c r="AFV505" s="34"/>
      <c r="AFW505" s="34"/>
      <c r="AFX505" s="34"/>
      <c r="AFY505" s="34"/>
      <c r="AFZ505" s="34"/>
      <c r="AGA505" s="34"/>
      <c r="AGB505" s="34"/>
      <c r="AGC505" s="34"/>
      <c r="AGD505" s="34"/>
      <c r="AGE505" s="34"/>
      <c r="AGF505" s="34"/>
      <c r="AGG505" s="34"/>
      <c r="AGH505" s="34"/>
      <c r="AGI505" s="34"/>
      <c r="AGJ505" s="34"/>
      <c r="AGK505" s="34"/>
      <c r="AGL505" s="34"/>
      <c r="AGM505" s="34"/>
      <c r="AGN505" s="34"/>
      <c r="AGO505" s="34"/>
      <c r="AGP505" s="34"/>
      <c r="AGQ505" s="34"/>
      <c r="AGR505" s="34"/>
      <c r="AGS505" s="34"/>
      <c r="AGT505" s="34"/>
      <c r="AGU505" s="34"/>
      <c r="AGV505" s="34"/>
      <c r="AGW505" s="34"/>
      <c r="AGX505" s="34"/>
      <c r="AGY505" s="34"/>
      <c r="AGZ505" s="34"/>
      <c r="AHA505" s="34"/>
      <c r="AHB505" s="34"/>
      <c r="AHC505" s="34"/>
      <c r="AHD505" s="34"/>
      <c r="AHE505" s="34"/>
      <c r="AHF505" s="34"/>
      <c r="AHG505" s="34"/>
      <c r="AHH505" s="34"/>
      <c r="AHI505" s="34"/>
      <c r="AHJ505" s="34"/>
      <c r="AHK505" s="34"/>
      <c r="AHL505" s="34"/>
      <c r="AHM505" s="34"/>
      <c r="AHN505" s="34"/>
      <c r="AHO505" s="34"/>
      <c r="AHP505" s="34"/>
      <c r="AHQ505" s="34"/>
      <c r="AHR505" s="34"/>
      <c r="AHS505" s="34"/>
      <c r="AHT505" s="34"/>
      <c r="AHU505" s="34"/>
      <c r="AHV505" s="34"/>
      <c r="AHW505" s="34"/>
      <c r="AHX505" s="34"/>
      <c r="AHY505" s="34"/>
      <c r="AHZ505" s="34"/>
      <c r="AIA505" s="34"/>
      <c r="AIB505" s="34"/>
      <c r="AIC505" s="34"/>
      <c r="AID505" s="34"/>
      <c r="AIE505" s="34"/>
      <c r="AIF505" s="34"/>
      <c r="AIG505" s="34"/>
      <c r="AIH505" s="34"/>
      <c r="AII505" s="34"/>
      <c r="AIJ505" s="34"/>
      <c r="AIK505" s="34"/>
      <c r="AIL505" s="34"/>
      <c r="AIM505" s="34"/>
      <c r="AIN505" s="34"/>
      <c r="AIO505" s="34"/>
      <c r="AIP505" s="34"/>
      <c r="AIQ505" s="34"/>
      <c r="AIR505" s="34"/>
      <c r="AIS505" s="34"/>
      <c r="AIT505" s="34"/>
      <c r="AIU505" s="34"/>
      <c r="AIV505" s="34"/>
      <c r="AIW505" s="34"/>
      <c r="AIX505" s="34"/>
      <c r="AIY505" s="34"/>
      <c r="AIZ505" s="34"/>
      <c r="AJA505" s="34"/>
      <c r="AJB505" s="34"/>
      <c r="AJC505" s="34"/>
      <c r="AJD505" s="34"/>
      <c r="AJE505" s="34"/>
      <c r="AJF505" s="34"/>
      <c r="AJG505" s="34"/>
      <c r="AJH505" s="34"/>
      <c r="AJI505" s="34"/>
      <c r="AJJ505" s="34"/>
      <c r="AJK505" s="34"/>
      <c r="AJL505" s="34"/>
      <c r="AJM505" s="34"/>
      <c r="AJN505" s="34"/>
      <c r="AJO505" s="34"/>
      <c r="AJP505" s="34"/>
      <c r="AJQ505" s="34"/>
      <c r="AJR505" s="34"/>
      <c r="AJS505" s="34"/>
      <c r="AJT505" s="34"/>
      <c r="AJU505" s="34"/>
      <c r="AJV505" s="34"/>
      <c r="AJW505" s="34"/>
      <c r="AJX505" s="34"/>
      <c r="AJY505" s="34"/>
      <c r="AJZ505" s="34"/>
      <c r="AKA505" s="34"/>
      <c r="AKB505" s="34"/>
      <c r="AKC505" s="34"/>
      <c r="AKD505" s="34"/>
      <c r="AKE505" s="34"/>
      <c r="AKF505" s="34"/>
      <c r="AKG505" s="34"/>
      <c r="AKH505" s="34"/>
      <c r="AKI505" s="34"/>
      <c r="AKJ505" s="34"/>
      <c r="AKK505" s="34"/>
      <c r="AKL505" s="34"/>
      <c r="AKM505" s="34"/>
      <c r="AKN505" s="34"/>
      <c r="AKO505" s="34"/>
      <c r="AKP505" s="34"/>
      <c r="AKQ505" s="34"/>
      <c r="AKR505" s="34"/>
      <c r="AKS505" s="34"/>
      <c r="AKT505" s="34"/>
      <c r="AKU505" s="34"/>
      <c r="AKV505" s="34"/>
      <c r="AKW505" s="34"/>
      <c r="AKX505" s="34"/>
      <c r="AKY505" s="34"/>
      <c r="AKZ505" s="34"/>
      <c r="ALA505" s="34"/>
      <c r="ALB505" s="34"/>
      <c r="ALC505" s="34"/>
      <c r="ALD505" s="34"/>
      <c r="ALE505" s="34"/>
      <c r="ALF505" s="34"/>
      <c r="ALG505" s="34"/>
      <c r="ALH505" s="34"/>
      <c r="ALI505" s="34"/>
      <c r="ALJ505" s="34"/>
      <c r="ALK505" s="34"/>
      <c r="ALL505" s="34"/>
      <c r="ALM505" s="34"/>
      <c r="ALN505" s="34"/>
      <c r="ALO505" s="34"/>
      <c r="ALP505" s="34"/>
      <c r="ALQ505" s="34"/>
      <c r="ALR505" s="34"/>
      <c r="ALS505" s="34"/>
      <c r="ALT505" s="34"/>
      <c r="ALU505" s="34"/>
      <c r="ALV505" s="34"/>
      <c r="ALW505" s="34"/>
      <c r="ALX505" s="34"/>
      <c r="ALY505" s="34"/>
      <c r="ALZ505" s="34"/>
      <c r="AMA505" s="34"/>
      <c r="AMB505" s="34"/>
      <c r="AMC505" s="34"/>
      <c r="AMD505" s="34"/>
      <c r="AME505" s="34"/>
      <c r="AMF505" s="34"/>
      <c r="AMG505" s="34"/>
      <c r="AMH505" s="34"/>
      <c r="AMI505" s="34"/>
      <c r="AMJ505" s="34"/>
      <c r="AMK505" s="34"/>
    </row>
    <row r="506" spans="1:1025" ht="15.75" x14ac:dyDescent="0.25">
      <c r="A506" s="34"/>
      <c r="B506" s="9" t="s">
        <v>12</v>
      </c>
      <c r="C506" s="30"/>
      <c r="D506" s="32"/>
      <c r="E506" s="21"/>
      <c r="F506" s="34"/>
      <c r="G506" s="118" t="s">
        <v>5</v>
      </c>
      <c r="H506" s="70">
        <f>K394</f>
        <v>0</v>
      </c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34"/>
      <c r="AN506" s="34"/>
      <c r="AO506" s="34"/>
      <c r="AP506" s="34"/>
      <c r="AQ506" s="34"/>
      <c r="AR506" s="34"/>
      <c r="AS506" s="34"/>
      <c r="AT506" s="34"/>
      <c r="AU506" s="34"/>
      <c r="AV506" s="34"/>
      <c r="AW506" s="34"/>
      <c r="AX506" s="34"/>
      <c r="AY506" s="34"/>
      <c r="AZ506" s="34"/>
      <c r="BA506" s="34"/>
      <c r="BB506" s="34"/>
      <c r="BC506" s="34"/>
      <c r="BD506" s="34"/>
      <c r="BE506" s="34"/>
      <c r="BF506" s="34"/>
      <c r="BG506" s="34"/>
      <c r="BH506" s="34"/>
      <c r="BI506" s="34"/>
      <c r="BJ506" s="34"/>
      <c r="BK506" s="34"/>
      <c r="BL506" s="34"/>
      <c r="BM506" s="34"/>
      <c r="BN506" s="34"/>
      <c r="BO506" s="34"/>
      <c r="BP506" s="34"/>
      <c r="BQ506" s="34"/>
      <c r="BR506" s="34"/>
      <c r="BS506" s="34"/>
      <c r="BT506" s="34"/>
      <c r="BU506" s="34"/>
      <c r="BV506" s="34"/>
      <c r="BW506" s="34"/>
      <c r="BX506" s="34"/>
      <c r="BY506" s="34"/>
      <c r="BZ506" s="34"/>
      <c r="CA506" s="34"/>
      <c r="CB506" s="34"/>
      <c r="CC506" s="34"/>
      <c r="CD506" s="34"/>
      <c r="CE506" s="34"/>
      <c r="CF506" s="34"/>
      <c r="CG506" s="34"/>
      <c r="CH506" s="34"/>
      <c r="CI506" s="34"/>
      <c r="CJ506" s="34"/>
      <c r="CK506" s="34"/>
      <c r="CL506" s="34"/>
      <c r="CM506" s="34"/>
      <c r="CN506" s="34"/>
      <c r="CO506" s="34"/>
      <c r="CP506" s="34"/>
      <c r="CQ506" s="34"/>
      <c r="CR506" s="34"/>
      <c r="CS506" s="34"/>
      <c r="CT506" s="34"/>
      <c r="CU506" s="34"/>
      <c r="CV506" s="34"/>
      <c r="CW506" s="34"/>
      <c r="CX506" s="34"/>
      <c r="CY506" s="34"/>
      <c r="CZ506" s="34"/>
      <c r="DA506" s="34"/>
      <c r="DB506" s="34"/>
      <c r="DC506" s="34"/>
      <c r="DD506" s="34"/>
      <c r="DE506" s="34"/>
      <c r="DF506" s="34"/>
      <c r="DG506" s="34"/>
      <c r="DH506" s="34"/>
      <c r="DI506" s="34"/>
      <c r="DJ506" s="34"/>
      <c r="DK506" s="34"/>
      <c r="DL506" s="34"/>
      <c r="DM506" s="34"/>
      <c r="DN506" s="34"/>
      <c r="DO506" s="34"/>
      <c r="DP506" s="34"/>
      <c r="DQ506" s="34"/>
      <c r="DR506" s="34"/>
      <c r="DS506" s="34"/>
      <c r="DT506" s="34"/>
      <c r="DU506" s="34"/>
      <c r="DV506" s="34"/>
      <c r="DW506" s="34"/>
      <c r="DX506" s="34"/>
      <c r="DY506" s="34"/>
      <c r="DZ506" s="34"/>
      <c r="EA506" s="34"/>
      <c r="EB506" s="34"/>
      <c r="EC506" s="34"/>
      <c r="ED506" s="34"/>
      <c r="EE506" s="34"/>
      <c r="EF506" s="34"/>
      <c r="EG506" s="34"/>
      <c r="EH506" s="34"/>
      <c r="EI506" s="34"/>
      <c r="EJ506" s="34"/>
      <c r="EK506" s="34"/>
      <c r="EL506" s="34"/>
      <c r="EM506" s="34"/>
      <c r="EN506" s="34"/>
      <c r="EO506" s="34"/>
      <c r="EP506" s="34"/>
      <c r="EQ506" s="34"/>
      <c r="ER506" s="34"/>
      <c r="ES506" s="34"/>
      <c r="ET506" s="34"/>
      <c r="EU506" s="34"/>
      <c r="EV506" s="34"/>
      <c r="EW506" s="34"/>
      <c r="EX506" s="34"/>
      <c r="EY506" s="34"/>
      <c r="EZ506" s="34"/>
      <c r="FA506" s="34"/>
      <c r="FB506" s="34"/>
      <c r="FC506" s="34"/>
      <c r="FD506" s="34"/>
      <c r="FE506" s="34"/>
      <c r="FF506" s="34"/>
      <c r="FG506" s="34"/>
      <c r="FH506" s="34"/>
      <c r="FI506" s="34"/>
      <c r="FJ506" s="34"/>
      <c r="FK506" s="34"/>
      <c r="FL506" s="34"/>
      <c r="FM506" s="34"/>
      <c r="FN506" s="34"/>
      <c r="FO506" s="34"/>
      <c r="FP506" s="34"/>
      <c r="FQ506" s="34"/>
      <c r="FR506" s="34"/>
      <c r="FS506" s="34"/>
      <c r="FT506" s="34"/>
      <c r="FU506" s="34"/>
      <c r="FV506" s="34"/>
      <c r="FW506" s="34"/>
      <c r="FX506" s="34"/>
      <c r="FY506" s="34"/>
      <c r="FZ506" s="34"/>
      <c r="GA506" s="34"/>
      <c r="GB506" s="34"/>
      <c r="GC506" s="34"/>
      <c r="GD506" s="34"/>
      <c r="GE506" s="34"/>
      <c r="GF506" s="34"/>
      <c r="GG506" s="34"/>
      <c r="GH506" s="34"/>
      <c r="GI506" s="34"/>
      <c r="GJ506" s="34"/>
      <c r="GK506" s="34"/>
      <c r="GL506" s="34"/>
      <c r="GM506" s="34"/>
      <c r="GN506" s="34"/>
      <c r="GO506" s="34"/>
      <c r="GP506" s="34"/>
      <c r="GQ506" s="34"/>
      <c r="GR506" s="34"/>
      <c r="GS506" s="34"/>
      <c r="GT506" s="34"/>
      <c r="GU506" s="34"/>
      <c r="GV506" s="34"/>
      <c r="GW506" s="34"/>
      <c r="GX506" s="34"/>
      <c r="GY506" s="34"/>
      <c r="GZ506" s="34"/>
      <c r="HA506" s="34"/>
      <c r="HB506" s="34"/>
      <c r="HC506" s="34"/>
      <c r="HD506" s="34"/>
      <c r="HE506" s="34"/>
      <c r="HF506" s="34"/>
      <c r="HG506" s="34"/>
      <c r="HH506" s="34"/>
      <c r="HI506" s="34"/>
      <c r="HJ506" s="34"/>
      <c r="HK506" s="34"/>
      <c r="HL506" s="34"/>
      <c r="HM506" s="34"/>
      <c r="HN506" s="34"/>
      <c r="HO506" s="34"/>
      <c r="HP506" s="34"/>
      <c r="HQ506" s="34"/>
      <c r="HR506" s="34"/>
      <c r="HS506" s="34"/>
      <c r="HT506" s="34"/>
      <c r="HU506" s="34"/>
      <c r="HV506" s="34"/>
      <c r="HW506" s="34"/>
      <c r="HX506" s="34"/>
      <c r="HY506" s="34"/>
      <c r="HZ506" s="34"/>
      <c r="IA506" s="34"/>
      <c r="IB506" s="34"/>
      <c r="IC506" s="34"/>
      <c r="ID506" s="34"/>
      <c r="IE506" s="34"/>
      <c r="IF506" s="34"/>
      <c r="IG506" s="34"/>
      <c r="IH506" s="34"/>
      <c r="II506" s="34"/>
      <c r="IJ506" s="34"/>
      <c r="IK506" s="34"/>
      <c r="IL506" s="34"/>
      <c r="IM506" s="34"/>
      <c r="IN506" s="34"/>
      <c r="IO506" s="34"/>
      <c r="IP506" s="34"/>
      <c r="IQ506" s="34"/>
      <c r="IR506" s="34"/>
      <c r="IS506" s="34"/>
      <c r="IT506" s="34"/>
      <c r="IU506" s="34"/>
      <c r="IV506" s="34"/>
      <c r="IW506" s="34"/>
      <c r="IX506" s="34"/>
      <c r="IY506" s="34"/>
      <c r="IZ506" s="34"/>
      <c r="JA506" s="34"/>
      <c r="JB506" s="34"/>
      <c r="JC506" s="34"/>
      <c r="JD506" s="34"/>
      <c r="JE506" s="34"/>
      <c r="JF506" s="34"/>
      <c r="JG506" s="34"/>
      <c r="JH506" s="34"/>
      <c r="JI506" s="34"/>
      <c r="JJ506" s="34"/>
      <c r="JK506" s="34"/>
      <c r="JL506" s="34"/>
      <c r="JM506" s="34"/>
      <c r="JN506" s="34"/>
      <c r="JO506" s="34"/>
      <c r="JP506" s="34"/>
      <c r="JQ506" s="34"/>
      <c r="JR506" s="34"/>
      <c r="JS506" s="34"/>
      <c r="JT506" s="34"/>
      <c r="JU506" s="34"/>
      <c r="JV506" s="34"/>
      <c r="JW506" s="34"/>
      <c r="JX506" s="34"/>
      <c r="JY506" s="34"/>
      <c r="JZ506" s="34"/>
      <c r="KA506" s="34"/>
      <c r="KB506" s="34"/>
      <c r="KC506" s="34"/>
      <c r="KD506" s="34"/>
      <c r="KE506" s="34"/>
      <c r="KF506" s="34"/>
      <c r="KG506" s="34"/>
      <c r="KH506" s="34"/>
      <c r="KI506" s="34"/>
      <c r="KJ506" s="34"/>
      <c r="KK506" s="34"/>
      <c r="KL506" s="34"/>
      <c r="KM506" s="34"/>
      <c r="KN506" s="34"/>
      <c r="KO506" s="34"/>
      <c r="KP506" s="34"/>
      <c r="KQ506" s="34"/>
      <c r="KR506" s="34"/>
      <c r="KS506" s="34"/>
      <c r="KT506" s="34"/>
      <c r="KU506" s="34"/>
      <c r="KV506" s="34"/>
      <c r="KW506" s="34"/>
      <c r="KX506" s="34"/>
      <c r="KY506" s="34"/>
      <c r="KZ506" s="34"/>
      <c r="LA506" s="34"/>
      <c r="LB506" s="34"/>
      <c r="LC506" s="34"/>
      <c r="LD506" s="34"/>
      <c r="LE506" s="34"/>
      <c r="LF506" s="34"/>
      <c r="LG506" s="34"/>
      <c r="LH506" s="34"/>
      <c r="LI506" s="34"/>
      <c r="LJ506" s="34"/>
      <c r="LK506" s="34"/>
      <c r="LL506" s="34"/>
      <c r="LM506" s="34"/>
      <c r="LN506" s="34"/>
      <c r="LO506" s="34"/>
      <c r="LP506" s="34"/>
      <c r="LQ506" s="34"/>
      <c r="LR506" s="34"/>
      <c r="LS506" s="34"/>
      <c r="LT506" s="34"/>
      <c r="LU506" s="34"/>
      <c r="LV506" s="34"/>
      <c r="LW506" s="34"/>
      <c r="LX506" s="34"/>
      <c r="LY506" s="34"/>
      <c r="LZ506" s="34"/>
      <c r="MA506" s="34"/>
      <c r="MB506" s="34"/>
      <c r="MC506" s="34"/>
      <c r="MD506" s="34"/>
      <c r="ME506" s="34"/>
      <c r="MF506" s="34"/>
      <c r="MG506" s="34"/>
      <c r="MH506" s="34"/>
      <c r="MI506" s="34"/>
      <c r="MJ506" s="34"/>
      <c r="MK506" s="34"/>
      <c r="ML506" s="34"/>
      <c r="MM506" s="34"/>
      <c r="MN506" s="34"/>
      <c r="MO506" s="34"/>
      <c r="MP506" s="34"/>
      <c r="MQ506" s="34"/>
      <c r="MR506" s="34"/>
      <c r="MS506" s="34"/>
      <c r="MT506" s="34"/>
      <c r="MU506" s="34"/>
      <c r="MV506" s="34"/>
      <c r="MW506" s="34"/>
      <c r="MX506" s="34"/>
      <c r="MY506" s="34"/>
      <c r="MZ506" s="34"/>
      <c r="NA506" s="34"/>
      <c r="NB506" s="34"/>
      <c r="NC506" s="34"/>
      <c r="ND506" s="34"/>
      <c r="NE506" s="34"/>
      <c r="NF506" s="34"/>
      <c r="NG506" s="34"/>
      <c r="NH506" s="34"/>
      <c r="NI506" s="34"/>
      <c r="NJ506" s="34"/>
      <c r="NK506" s="34"/>
      <c r="NL506" s="34"/>
      <c r="NM506" s="34"/>
      <c r="NN506" s="34"/>
      <c r="NO506" s="34"/>
      <c r="NP506" s="34"/>
      <c r="NQ506" s="34"/>
      <c r="NR506" s="34"/>
      <c r="NS506" s="34"/>
      <c r="NT506" s="34"/>
      <c r="NU506" s="34"/>
      <c r="NV506" s="34"/>
      <c r="NW506" s="34"/>
      <c r="NX506" s="34"/>
      <c r="NY506" s="34"/>
      <c r="NZ506" s="34"/>
      <c r="OA506" s="34"/>
      <c r="OB506" s="34"/>
      <c r="OC506" s="34"/>
      <c r="OD506" s="34"/>
      <c r="OE506" s="34"/>
      <c r="OF506" s="34"/>
      <c r="OG506" s="34"/>
      <c r="OH506" s="34"/>
      <c r="OI506" s="34"/>
      <c r="OJ506" s="34"/>
      <c r="OK506" s="34"/>
      <c r="OL506" s="34"/>
      <c r="OM506" s="34"/>
      <c r="ON506" s="34"/>
      <c r="OO506" s="34"/>
      <c r="OP506" s="34"/>
      <c r="OQ506" s="34"/>
      <c r="OR506" s="34"/>
      <c r="OS506" s="34"/>
      <c r="OT506" s="34"/>
      <c r="OU506" s="34"/>
      <c r="OV506" s="34"/>
      <c r="OW506" s="34"/>
      <c r="OX506" s="34"/>
      <c r="OY506" s="34"/>
      <c r="OZ506" s="34"/>
      <c r="PA506" s="34"/>
      <c r="PB506" s="34"/>
      <c r="PC506" s="34"/>
      <c r="PD506" s="34"/>
      <c r="PE506" s="34"/>
      <c r="PF506" s="34"/>
      <c r="PG506" s="34"/>
      <c r="PH506" s="34"/>
      <c r="PI506" s="34"/>
      <c r="PJ506" s="34"/>
      <c r="PK506" s="34"/>
      <c r="PL506" s="34"/>
      <c r="PM506" s="34"/>
      <c r="PN506" s="34"/>
      <c r="PO506" s="34"/>
      <c r="PP506" s="34"/>
      <c r="PQ506" s="34"/>
      <c r="PR506" s="34"/>
      <c r="PS506" s="34"/>
      <c r="PT506" s="34"/>
      <c r="PU506" s="34"/>
      <c r="PV506" s="34"/>
      <c r="PW506" s="34"/>
      <c r="PX506" s="34"/>
      <c r="PY506" s="34"/>
      <c r="PZ506" s="34"/>
      <c r="QA506" s="34"/>
      <c r="QB506" s="34"/>
      <c r="QC506" s="34"/>
      <c r="QD506" s="34"/>
      <c r="QE506" s="34"/>
      <c r="QF506" s="34"/>
      <c r="QG506" s="34"/>
      <c r="QH506" s="34"/>
      <c r="QI506" s="34"/>
      <c r="QJ506" s="34"/>
      <c r="QK506" s="34"/>
      <c r="QL506" s="34"/>
      <c r="QM506" s="34"/>
      <c r="QN506" s="34"/>
      <c r="QO506" s="34"/>
      <c r="QP506" s="34"/>
      <c r="QQ506" s="34"/>
      <c r="QR506" s="34"/>
      <c r="QS506" s="34"/>
      <c r="QT506" s="34"/>
      <c r="QU506" s="34"/>
      <c r="QV506" s="34"/>
      <c r="QW506" s="34"/>
      <c r="QX506" s="34"/>
      <c r="QY506" s="34"/>
      <c r="QZ506" s="34"/>
      <c r="RA506" s="34"/>
      <c r="RB506" s="34"/>
      <c r="RC506" s="34"/>
      <c r="RD506" s="34"/>
      <c r="RE506" s="34"/>
      <c r="RF506" s="34"/>
      <c r="RG506" s="34"/>
      <c r="RH506" s="34"/>
      <c r="RI506" s="34"/>
      <c r="RJ506" s="34"/>
      <c r="RK506" s="34"/>
      <c r="RL506" s="34"/>
      <c r="RM506" s="34"/>
      <c r="RN506" s="34"/>
      <c r="RO506" s="34"/>
      <c r="RP506" s="34"/>
      <c r="RQ506" s="34"/>
      <c r="RR506" s="34"/>
      <c r="RS506" s="34"/>
      <c r="RT506" s="34"/>
      <c r="RU506" s="34"/>
      <c r="RV506" s="34"/>
      <c r="RW506" s="34"/>
      <c r="RX506" s="34"/>
      <c r="RY506" s="34"/>
      <c r="RZ506" s="34"/>
      <c r="SA506" s="34"/>
      <c r="SB506" s="34"/>
      <c r="SC506" s="34"/>
      <c r="SD506" s="34"/>
      <c r="SE506" s="34"/>
      <c r="SF506" s="34"/>
      <c r="SG506" s="34"/>
      <c r="SH506" s="34"/>
      <c r="SI506" s="34"/>
      <c r="SJ506" s="34"/>
      <c r="SK506" s="34"/>
      <c r="SL506" s="34"/>
      <c r="SM506" s="34"/>
      <c r="SN506" s="34"/>
      <c r="SO506" s="34"/>
      <c r="SP506" s="34"/>
      <c r="SQ506" s="34"/>
      <c r="SR506" s="34"/>
      <c r="SS506" s="34"/>
      <c r="ST506" s="34"/>
      <c r="SU506" s="34"/>
      <c r="SV506" s="34"/>
      <c r="SW506" s="34"/>
      <c r="SX506" s="34"/>
      <c r="SY506" s="34"/>
      <c r="SZ506" s="34"/>
      <c r="TA506" s="34"/>
      <c r="TB506" s="34"/>
      <c r="TC506" s="34"/>
      <c r="TD506" s="34"/>
      <c r="TE506" s="34"/>
      <c r="TF506" s="34"/>
      <c r="TG506" s="34"/>
      <c r="TH506" s="34"/>
      <c r="TI506" s="34"/>
      <c r="TJ506" s="34"/>
      <c r="TK506" s="34"/>
      <c r="TL506" s="34"/>
      <c r="TM506" s="34"/>
      <c r="TN506" s="34"/>
      <c r="TO506" s="34"/>
      <c r="TP506" s="34"/>
      <c r="TQ506" s="34"/>
      <c r="TR506" s="34"/>
      <c r="TS506" s="34"/>
      <c r="TT506" s="34"/>
      <c r="TU506" s="34"/>
      <c r="TV506" s="34"/>
      <c r="TW506" s="34"/>
      <c r="TX506" s="34"/>
      <c r="TY506" s="34"/>
      <c r="TZ506" s="34"/>
      <c r="UA506" s="34"/>
      <c r="UB506" s="34"/>
      <c r="UC506" s="34"/>
      <c r="UD506" s="34"/>
      <c r="UE506" s="34"/>
      <c r="UF506" s="34"/>
      <c r="UG506" s="34"/>
      <c r="UH506" s="34"/>
      <c r="UI506" s="34"/>
      <c r="UJ506" s="34"/>
      <c r="UK506" s="34"/>
      <c r="UL506" s="34"/>
      <c r="UM506" s="34"/>
      <c r="UN506" s="34"/>
      <c r="UO506" s="34"/>
      <c r="UP506" s="34"/>
      <c r="UQ506" s="34"/>
      <c r="UR506" s="34"/>
      <c r="US506" s="34"/>
      <c r="UT506" s="34"/>
      <c r="UU506" s="34"/>
      <c r="UV506" s="34"/>
      <c r="UW506" s="34"/>
      <c r="UX506" s="34"/>
      <c r="UY506" s="34"/>
      <c r="UZ506" s="34"/>
      <c r="VA506" s="34"/>
      <c r="VB506" s="34"/>
      <c r="VC506" s="34"/>
      <c r="VD506" s="34"/>
      <c r="VE506" s="34"/>
      <c r="VF506" s="34"/>
      <c r="VG506" s="34"/>
      <c r="VH506" s="34"/>
      <c r="VI506" s="34"/>
      <c r="VJ506" s="34"/>
      <c r="VK506" s="34"/>
      <c r="VL506" s="34"/>
      <c r="VM506" s="34"/>
      <c r="VN506" s="34"/>
      <c r="VO506" s="34"/>
      <c r="VP506" s="34"/>
      <c r="VQ506" s="34"/>
      <c r="VR506" s="34"/>
      <c r="VS506" s="34"/>
      <c r="VT506" s="34"/>
      <c r="VU506" s="34"/>
      <c r="VV506" s="34"/>
      <c r="VW506" s="34"/>
      <c r="VX506" s="34"/>
      <c r="VY506" s="34"/>
      <c r="VZ506" s="34"/>
      <c r="WA506" s="34"/>
      <c r="WB506" s="34"/>
      <c r="WC506" s="34"/>
      <c r="WD506" s="34"/>
      <c r="WE506" s="34"/>
      <c r="WF506" s="34"/>
      <c r="WG506" s="34"/>
      <c r="WH506" s="34"/>
      <c r="WI506" s="34"/>
      <c r="WJ506" s="34"/>
      <c r="WK506" s="34"/>
      <c r="WL506" s="34"/>
      <c r="WM506" s="34"/>
      <c r="WN506" s="34"/>
      <c r="WO506" s="34"/>
      <c r="WP506" s="34"/>
      <c r="WQ506" s="34"/>
      <c r="WR506" s="34"/>
      <c r="WS506" s="34"/>
      <c r="WT506" s="34"/>
      <c r="WU506" s="34"/>
      <c r="WV506" s="34"/>
      <c r="WW506" s="34"/>
      <c r="WX506" s="34"/>
      <c r="WY506" s="34"/>
      <c r="WZ506" s="34"/>
      <c r="XA506" s="34"/>
      <c r="XB506" s="34"/>
      <c r="XC506" s="34"/>
      <c r="XD506" s="34"/>
      <c r="XE506" s="34"/>
      <c r="XF506" s="34"/>
      <c r="XG506" s="34"/>
      <c r="XH506" s="34"/>
      <c r="XI506" s="34"/>
      <c r="XJ506" s="34"/>
      <c r="XK506" s="34"/>
      <c r="XL506" s="34"/>
      <c r="XM506" s="34"/>
      <c r="XN506" s="34"/>
      <c r="XO506" s="34"/>
      <c r="XP506" s="34"/>
      <c r="XQ506" s="34"/>
      <c r="XR506" s="34"/>
      <c r="XS506" s="34"/>
      <c r="XT506" s="34"/>
      <c r="XU506" s="34"/>
      <c r="XV506" s="34"/>
      <c r="XW506" s="34"/>
      <c r="XX506" s="34"/>
      <c r="XY506" s="34"/>
      <c r="XZ506" s="34"/>
      <c r="YA506" s="34"/>
      <c r="YB506" s="34"/>
      <c r="YC506" s="34"/>
      <c r="YD506" s="34"/>
      <c r="YE506" s="34"/>
      <c r="YF506" s="34"/>
      <c r="YG506" s="34"/>
      <c r="YH506" s="34"/>
      <c r="YI506" s="34"/>
      <c r="YJ506" s="34"/>
      <c r="YK506" s="34"/>
      <c r="YL506" s="34"/>
      <c r="YM506" s="34"/>
      <c r="YN506" s="34"/>
      <c r="YO506" s="34"/>
      <c r="YP506" s="34"/>
      <c r="YQ506" s="34"/>
      <c r="YR506" s="34"/>
      <c r="YS506" s="34"/>
      <c r="YT506" s="34"/>
      <c r="YU506" s="34"/>
      <c r="YV506" s="34"/>
      <c r="YW506" s="34"/>
      <c r="YX506" s="34"/>
      <c r="YY506" s="34"/>
      <c r="YZ506" s="34"/>
      <c r="ZA506" s="34"/>
      <c r="ZB506" s="34"/>
      <c r="ZC506" s="34"/>
      <c r="ZD506" s="34"/>
      <c r="ZE506" s="34"/>
      <c r="ZF506" s="34"/>
      <c r="ZG506" s="34"/>
      <c r="ZH506" s="34"/>
      <c r="ZI506" s="34"/>
      <c r="ZJ506" s="34"/>
      <c r="ZK506" s="34"/>
      <c r="ZL506" s="34"/>
      <c r="ZM506" s="34"/>
      <c r="ZN506" s="34"/>
      <c r="ZO506" s="34"/>
      <c r="ZP506" s="34"/>
      <c r="ZQ506" s="34"/>
      <c r="ZR506" s="34"/>
      <c r="ZS506" s="34"/>
      <c r="ZT506" s="34"/>
      <c r="ZU506" s="34"/>
      <c r="ZV506" s="34"/>
      <c r="ZW506" s="34"/>
      <c r="ZX506" s="34"/>
      <c r="ZY506" s="34"/>
      <c r="ZZ506" s="34"/>
      <c r="AAA506" s="34"/>
      <c r="AAB506" s="34"/>
      <c r="AAC506" s="34"/>
      <c r="AAD506" s="34"/>
      <c r="AAE506" s="34"/>
      <c r="AAF506" s="34"/>
      <c r="AAG506" s="34"/>
      <c r="AAH506" s="34"/>
      <c r="AAI506" s="34"/>
      <c r="AAJ506" s="34"/>
      <c r="AAK506" s="34"/>
      <c r="AAL506" s="34"/>
      <c r="AAM506" s="34"/>
      <c r="AAN506" s="34"/>
      <c r="AAO506" s="34"/>
      <c r="AAP506" s="34"/>
      <c r="AAQ506" s="34"/>
      <c r="AAR506" s="34"/>
      <c r="AAS506" s="34"/>
      <c r="AAT506" s="34"/>
      <c r="AAU506" s="34"/>
      <c r="AAV506" s="34"/>
      <c r="AAW506" s="34"/>
      <c r="AAX506" s="34"/>
      <c r="AAY506" s="34"/>
      <c r="AAZ506" s="34"/>
      <c r="ABA506" s="34"/>
      <c r="ABB506" s="34"/>
      <c r="ABC506" s="34"/>
      <c r="ABD506" s="34"/>
      <c r="ABE506" s="34"/>
      <c r="ABF506" s="34"/>
      <c r="ABG506" s="34"/>
      <c r="ABH506" s="34"/>
      <c r="ABI506" s="34"/>
      <c r="ABJ506" s="34"/>
      <c r="ABK506" s="34"/>
      <c r="ABL506" s="34"/>
      <c r="ABM506" s="34"/>
      <c r="ABN506" s="34"/>
      <c r="ABO506" s="34"/>
      <c r="ABP506" s="34"/>
      <c r="ABQ506" s="34"/>
      <c r="ABR506" s="34"/>
      <c r="ABS506" s="34"/>
      <c r="ABT506" s="34"/>
      <c r="ABU506" s="34"/>
      <c r="ABV506" s="34"/>
      <c r="ABW506" s="34"/>
      <c r="ABX506" s="34"/>
      <c r="ABY506" s="34"/>
      <c r="ABZ506" s="34"/>
      <c r="ACA506" s="34"/>
      <c r="ACB506" s="34"/>
      <c r="ACC506" s="34"/>
      <c r="ACD506" s="34"/>
      <c r="ACE506" s="34"/>
      <c r="ACF506" s="34"/>
      <c r="ACG506" s="34"/>
      <c r="ACH506" s="34"/>
      <c r="ACI506" s="34"/>
      <c r="ACJ506" s="34"/>
      <c r="ACK506" s="34"/>
      <c r="ACL506" s="34"/>
      <c r="ACM506" s="34"/>
      <c r="ACN506" s="34"/>
      <c r="ACO506" s="34"/>
      <c r="ACP506" s="34"/>
      <c r="ACQ506" s="34"/>
      <c r="ACR506" s="34"/>
      <c r="ACS506" s="34"/>
      <c r="ACT506" s="34"/>
      <c r="ACU506" s="34"/>
      <c r="ACV506" s="34"/>
      <c r="ACW506" s="34"/>
      <c r="ACX506" s="34"/>
      <c r="ACY506" s="34"/>
      <c r="ACZ506" s="34"/>
      <c r="ADA506" s="34"/>
      <c r="ADB506" s="34"/>
      <c r="ADC506" s="34"/>
      <c r="ADD506" s="34"/>
      <c r="ADE506" s="34"/>
      <c r="ADF506" s="34"/>
      <c r="ADG506" s="34"/>
      <c r="ADH506" s="34"/>
      <c r="ADI506" s="34"/>
      <c r="ADJ506" s="34"/>
      <c r="ADK506" s="34"/>
      <c r="ADL506" s="34"/>
      <c r="ADM506" s="34"/>
      <c r="ADN506" s="34"/>
      <c r="ADO506" s="34"/>
      <c r="ADP506" s="34"/>
      <c r="ADQ506" s="34"/>
      <c r="ADR506" s="34"/>
      <c r="ADS506" s="34"/>
      <c r="ADT506" s="34"/>
      <c r="ADU506" s="34"/>
      <c r="ADV506" s="34"/>
      <c r="ADW506" s="34"/>
      <c r="ADX506" s="34"/>
      <c r="ADY506" s="34"/>
      <c r="ADZ506" s="34"/>
      <c r="AEA506" s="34"/>
      <c r="AEB506" s="34"/>
      <c r="AEC506" s="34"/>
      <c r="AED506" s="34"/>
      <c r="AEE506" s="34"/>
      <c r="AEF506" s="34"/>
      <c r="AEG506" s="34"/>
      <c r="AEH506" s="34"/>
      <c r="AEI506" s="34"/>
      <c r="AEJ506" s="34"/>
      <c r="AEK506" s="34"/>
      <c r="AEL506" s="34"/>
      <c r="AEM506" s="34"/>
      <c r="AEN506" s="34"/>
      <c r="AEO506" s="34"/>
      <c r="AEP506" s="34"/>
      <c r="AEQ506" s="34"/>
      <c r="AER506" s="34"/>
      <c r="AES506" s="34"/>
      <c r="AET506" s="34"/>
      <c r="AEU506" s="34"/>
      <c r="AEV506" s="34"/>
      <c r="AEW506" s="34"/>
      <c r="AEX506" s="34"/>
      <c r="AEY506" s="34"/>
      <c r="AEZ506" s="34"/>
      <c r="AFA506" s="34"/>
      <c r="AFB506" s="34"/>
      <c r="AFC506" s="34"/>
      <c r="AFD506" s="34"/>
      <c r="AFE506" s="34"/>
      <c r="AFF506" s="34"/>
      <c r="AFG506" s="34"/>
      <c r="AFH506" s="34"/>
      <c r="AFI506" s="34"/>
      <c r="AFJ506" s="34"/>
      <c r="AFK506" s="34"/>
      <c r="AFL506" s="34"/>
      <c r="AFM506" s="34"/>
      <c r="AFN506" s="34"/>
      <c r="AFO506" s="34"/>
      <c r="AFP506" s="34"/>
      <c r="AFQ506" s="34"/>
      <c r="AFR506" s="34"/>
      <c r="AFS506" s="34"/>
      <c r="AFT506" s="34"/>
      <c r="AFU506" s="34"/>
      <c r="AFV506" s="34"/>
      <c r="AFW506" s="34"/>
      <c r="AFX506" s="34"/>
      <c r="AFY506" s="34"/>
      <c r="AFZ506" s="34"/>
      <c r="AGA506" s="34"/>
      <c r="AGB506" s="34"/>
      <c r="AGC506" s="34"/>
      <c r="AGD506" s="34"/>
      <c r="AGE506" s="34"/>
      <c r="AGF506" s="34"/>
      <c r="AGG506" s="34"/>
      <c r="AGH506" s="34"/>
      <c r="AGI506" s="34"/>
      <c r="AGJ506" s="34"/>
      <c r="AGK506" s="34"/>
      <c r="AGL506" s="34"/>
      <c r="AGM506" s="34"/>
      <c r="AGN506" s="34"/>
      <c r="AGO506" s="34"/>
      <c r="AGP506" s="34"/>
      <c r="AGQ506" s="34"/>
      <c r="AGR506" s="34"/>
      <c r="AGS506" s="34"/>
      <c r="AGT506" s="34"/>
      <c r="AGU506" s="34"/>
      <c r="AGV506" s="34"/>
      <c r="AGW506" s="34"/>
      <c r="AGX506" s="34"/>
      <c r="AGY506" s="34"/>
      <c r="AGZ506" s="34"/>
      <c r="AHA506" s="34"/>
      <c r="AHB506" s="34"/>
      <c r="AHC506" s="34"/>
      <c r="AHD506" s="34"/>
      <c r="AHE506" s="34"/>
      <c r="AHF506" s="34"/>
      <c r="AHG506" s="34"/>
      <c r="AHH506" s="34"/>
      <c r="AHI506" s="34"/>
      <c r="AHJ506" s="34"/>
      <c r="AHK506" s="34"/>
      <c r="AHL506" s="34"/>
      <c r="AHM506" s="34"/>
      <c r="AHN506" s="34"/>
      <c r="AHO506" s="34"/>
      <c r="AHP506" s="34"/>
      <c r="AHQ506" s="34"/>
      <c r="AHR506" s="34"/>
      <c r="AHS506" s="34"/>
      <c r="AHT506" s="34"/>
      <c r="AHU506" s="34"/>
      <c r="AHV506" s="34"/>
      <c r="AHW506" s="34"/>
      <c r="AHX506" s="34"/>
      <c r="AHY506" s="34"/>
      <c r="AHZ506" s="34"/>
      <c r="AIA506" s="34"/>
      <c r="AIB506" s="34"/>
      <c r="AIC506" s="34"/>
      <c r="AID506" s="34"/>
      <c r="AIE506" s="34"/>
      <c r="AIF506" s="34"/>
      <c r="AIG506" s="34"/>
      <c r="AIH506" s="34"/>
      <c r="AII506" s="34"/>
      <c r="AIJ506" s="34"/>
      <c r="AIK506" s="34"/>
      <c r="AIL506" s="34"/>
      <c r="AIM506" s="34"/>
      <c r="AIN506" s="34"/>
      <c r="AIO506" s="34"/>
      <c r="AIP506" s="34"/>
      <c r="AIQ506" s="34"/>
      <c r="AIR506" s="34"/>
      <c r="AIS506" s="34"/>
      <c r="AIT506" s="34"/>
      <c r="AIU506" s="34"/>
      <c r="AIV506" s="34"/>
      <c r="AIW506" s="34"/>
      <c r="AIX506" s="34"/>
      <c r="AIY506" s="34"/>
      <c r="AIZ506" s="34"/>
      <c r="AJA506" s="34"/>
      <c r="AJB506" s="34"/>
      <c r="AJC506" s="34"/>
      <c r="AJD506" s="34"/>
      <c r="AJE506" s="34"/>
      <c r="AJF506" s="34"/>
      <c r="AJG506" s="34"/>
      <c r="AJH506" s="34"/>
      <c r="AJI506" s="34"/>
      <c r="AJJ506" s="34"/>
      <c r="AJK506" s="34"/>
      <c r="AJL506" s="34"/>
      <c r="AJM506" s="34"/>
      <c r="AJN506" s="34"/>
      <c r="AJO506" s="34"/>
      <c r="AJP506" s="34"/>
      <c r="AJQ506" s="34"/>
      <c r="AJR506" s="34"/>
      <c r="AJS506" s="34"/>
      <c r="AJT506" s="34"/>
      <c r="AJU506" s="34"/>
      <c r="AJV506" s="34"/>
      <c r="AJW506" s="34"/>
      <c r="AJX506" s="34"/>
      <c r="AJY506" s="34"/>
      <c r="AJZ506" s="34"/>
      <c r="AKA506" s="34"/>
      <c r="AKB506" s="34"/>
      <c r="AKC506" s="34"/>
      <c r="AKD506" s="34"/>
      <c r="AKE506" s="34"/>
      <c r="AKF506" s="34"/>
      <c r="AKG506" s="34"/>
      <c r="AKH506" s="34"/>
      <c r="AKI506" s="34"/>
      <c r="AKJ506" s="34"/>
      <c r="AKK506" s="34"/>
      <c r="AKL506" s="34"/>
      <c r="AKM506" s="34"/>
      <c r="AKN506" s="34"/>
      <c r="AKO506" s="34"/>
      <c r="AKP506" s="34"/>
      <c r="AKQ506" s="34"/>
      <c r="AKR506" s="34"/>
      <c r="AKS506" s="34"/>
      <c r="AKT506" s="34"/>
      <c r="AKU506" s="34"/>
      <c r="AKV506" s="34"/>
      <c r="AKW506" s="34"/>
      <c r="AKX506" s="34"/>
      <c r="AKY506" s="34"/>
      <c r="AKZ506" s="34"/>
      <c r="ALA506" s="34"/>
      <c r="ALB506" s="34"/>
      <c r="ALC506" s="34"/>
      <c r="ALD506" s="34"/>
      <c r="ALE506" s="34"/>
      <c r="ALF506" s="34"/>
      <c r="ALG506" s="34"/>
      <c r="ALH506" s="34"/>
      <c r="ALI506" s="34"/>
      <c r="ALJ506" s="34"/>
      <c r="ALK506" s="34"/>
      <c r="ALL506" s="34"/>
      <c r="ALM506" s="34"/>
      <c r="ALN506" s="34"/>
      <c r="ALO506" s="34"/>
      <c r="ALP506" s="34"/>
      <c r="ALQ506" s="34"/>
      <c r="ALR506" s="34"/>
      <c r="ALS506" s="34"/>
      <c r="ALT506" s="34"/>
      <c r="ALU506" s="34"/>
      <c r="ALV506" s="34"/>
      <c r="ALW506" s="34"/>
      <c r="ALX506" s="34"/>
      <c r="ALY506" s="34"/>
      <c r="ALZ506" s="34"/>
      <c r="AMA506" s="34"/>
      <c r="AMB506" s="34"/>
      <c r="AMC506" s="34"/>
      <c r="AMD506" s="34"/>
      <c r="AME506" s="34"/>
      <c r="AMF506" s="34"/>
      <c r="AMG506" s="34"/>
      <c r="AMH506" s="34"/>
      <c r="AMI506" s="34"/>
      <c r="AMJ506" s="34"/>
      <c r="AMK506" s="34"/>
    </row>
    <row r="507" spans="1:1025" ht="15.75" x14ac:dyDescent="0.25">
      <c r="A507" s="34"/>
      <c r="B507" s="57" t="s">
        <v>15</v>
      </c>
      <c r="C507" s="30"/>
      <c r="D507" s="21">
        <f>C499</f>
        <v>53125.819914599982</v>
      </c>
      <c r="E507" s="21"/>
      <c r="F507" s="34"/>
      <c r="G507" s="117" t="s">
        <v>18</v>
      </c>
      <c r="H507" s="70">
        <f>K407</f>
        <v>0</v>
      </c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  <c r="AJ507" s="34"/>
      <c r="AK507" s="34"/>
      <c r="AL507" s="34"/>
      <c r="AM507" s="34"/>
      <c r="AN507" s="34"/>
      <c r="AO507" s="34"/>
      <c r="AP507" s="34"/>
      <c r="AQ507" s="34"/>
      <c r="AR507" s="34"/>
      <c r="AS507" s="34"/>
      <c r="AT507" s="34"/>
      <c r="AU507" s="34"/>
      <c r="AV507" s="34"/>
      <c r="AW507" s="34"/>
      <c r="AX507" s="34"/>
      <c r="AY507" s="34"/>
      <c r="AZ507" s="34"/>
      <c r="BA507" s="34"/>
      <c r="BB507" s="34"/>
      <c r="BC507" s="34"/>
      <c r="BD507" s="34"/>
      <c r="BE507" s="34"/>
      <c r="BF507" s="34"/>
      <c r="BG507" s="34"/>
      <c r="BH507" s="34"/>
      <c r="BI507" s="34"/>
      <c r="BJ507" s="34"/>
      <c r="BK507" s="34"/>
      <c r="BL507" s="34"/>
      <c r="BM507" s="34"/>
      <c r="BN507" s="34"/>
      <c r="BO507" s="34"/>
      <c r="BP507" s="34"/>
      <c r="BQ507" s="34"/>
      <c r="BR507" s="34"/>
      <c r="BS507" s="34"/>
      <c r="BT507" s="34"/>
      <c r="BU507" s="34"/>
      <c r="BV507" s="34"/>
      <c r="BW507" s="34"/>
      <c r="BX507" s="34"/>
      <c r="BY507" s="34"/>
      <c r="BZ507" s="34"/>
      <c r="CA507" s="34"/>
      <c r="CB507" s="34"/>
      <c r="CC507" s="34"/>
      <c r="CD507" s="34"/>
      <c r="CE507" s="34"/>
      <c r="CF507" s="34"/>
      <c r="CG507" s="34"/>
      <c r="CH507" s="34"/>
      <c r="CI507" s="34"/>
      <c r="CJ507" s="34"/>
      <c r="CK507" s="34"/>
      <c r="CL507" s="34"/>
      <c r="CM507" s="34"/>
      <c r="CN507" s="34"/>
      <c r="CO507" s="34"/>
      <c r="CP507" s="34"/>
      <c r="CQ507" s="34"/>
      <c r="CR507" s="34"/>
      <c r="CS507" s="34"/>
      <c r="CT507" s="34"/>
      <c r="CU507" s="34"/>
      <c r="CV507" s="34"/>
      <c r="CW507" s="34"/>
      <c r="CX507" s="34"/>
      <c r="CY507" s="34"/>
      <c r="CZ507" s="34"/>
      <c r="DA507" s="34"/>
      <c r="DB507" s="34"/>
      <c r="DC507" s="34"/>
      <c r="DD507" s="34"/>
      <c r="DE507" s="34"/>
      <c r="DF507" s="34"/>
      <c r="DG507" s="34"/>
      <c r="DH507" s="34"/>
      <c r="DI507" s="34"/>
      <c r="DJ507" s="34"/>
      <c r="DK507" s="34"/>
      <c r="DL507" s="34"/>
      <c r="DM507" s="34"/>
      <c r="DN507" s="34"/>
      <c r="DO507" s="34"/>
      <c r="DP507" s="34"/>
      <c r="DQ507" s="34"/>
      <c r="DR507" s="34"/>
      <c r="DS507" s="34"/>
      <c r="DT507" s="34"/>
      <c r="DU507" s="34"/>
      <c r="DV507" s="34"/>
      <c r="DW507" s="34"/>
      <c r="DX507" s="34"/>
      <c r="DY507" s="34"/>
      <c r="DZ507" s="34"/>
      <c r="EA507" s="34"/>
      <c r="EB507" s="34"/>
      <c r="EC507" s="34"/>
      <c r="ED507" s="34"/>
      <c r="EE507" s="34"/>
      <c r="EF507" s="34"/>
      <c r="EG507" s="34"/>
      <c r="EH507" s="34"/>
      <c r="EI507" s="34"/>
      <c r="EJ507" s="34"/>
      <c r="EK507" s="34"/>
      <c r="EL507" s="34"/>
      <c r="EM507" s="34"/>
      <c r="EN507" s="34"/>
      <c r="EO507" s="34"/>
      <c r="EP507" s="34"/>
      <c r="EQ507" s="34"/>
      <c r="ER507" s="34"/>
      <c r="ES507" s="34"/>
      <c r="ET507" s="34"/>
      <c r="EU507" s="34"/>
      <c r="EV507" s="34"/>
      <c r="EW507" s="34"/>
      <c r="EX507" s="34"/>
      <c r="EY507" s="34"/>
      <c r="EZ507" s="34"/>
      <c r="FA507" s="34"/>
      <c r="FB507" s="34"/>
      <c r="FC507" s="34"/>
      <c r="FD507" s="34"/>
      <c r="FE507" s="34"/>
      <c r="FF507" s="34"/>
      <c r="FG507" s="34"/>
      <c r="FH507" s="34"/>
      <c r="FI507" s="34"/>
      <c r="FJ507" s="34"/>
      <c r="FK507" s="34"/>
      <c r="FL507" s="34"/>
      <c r="FM507" s="34"/>
      <c r="FN507" s="34"/>
      <c r="FO507" s="34"/>
      <c r="FP507" s="34"/>
      <c r="FQ507" s="34"/>
      <c r="FR507" s="34"/>
      <c r="FS507" s="34"/>
      <c r="FT507" s="34"/>
      <c r="FU507" s="34"/>
      <c r="FV507" s="34"/>
      <c r="FW507" s="34"/>
      <c r="FX507" s="34"/>
      <c r="FY507" s="34"/>
      <c r="FZ507" s="34"/>
      <c r="GA507" s="34"/>
      <c r="GB507" s="34"/>
      <c r="GC507" s="34"/>
      <c r="GD507" s="34"/>
      <c r="GE507" s="34"/>
      <c r="GF507" s="34"/>
      <c r="GG507" s="34"/>
      <c r="GH507" s="34"/>
      <c r="GI507" s="34"/>
      <c r="GJ507" s="34"/>
      <c r="GK507" s="34"/>
      <c r="GL507" s="34"/>
      <c r="GM507" s="34"/>
      <c r="GN507" s="34"/>
      <c r="GO507" s="34"/>
      <c r="GP507" s="34"/>
      <c r="GQ507" s="34"/>
      <c r="GR507" s="34"/>
      <c r="GS507" s="34"/>
      <c r="GT507" s="34"/>
      <c r="GU507" s="34"/>
      <c r="GV507" s="34"/>
      <c r="GW507" s="34"/>
      <c r="GX507" s="34"/>
      <c r="GY507" s="34"/>
      <c r="GZ507" s="34"/>
      <c r="HA507" s="34"/>
      <c r="HB507" s="34"/>
      <c r="HC507" s="34"/>
      <c r="HD507" s="34"/>
      <c r="HE507" s="34"/>
      <c r="HF507" s="34"/>
      <c r="HG507" s="34"/>
      <c r="HH507" s="34"/>
      <c r="HI507" s="34"/>
      <c r="HJ507" s="34"/>
      <c r="HK507" s="34"/>
      <c r="HL507" s="34"/>
      <c r="HM507" s="34"/>
      <c r="HN507" s="34"/>
      <c r="HO507" s="34"/>
      <c r="HP507" s="34"/>
      <c r="HQ507" s="34"/>
      <c r="HR507" s="34"/>
      <c r="HS507" s="34"/>
      <c r="HT507" s="34"/>
      <c r="HU507" s="34"/>
      <c r="HV507" s="34"/>
      <c r="HW507" s="34"/>
      <c r="HX507" s="34"/>
      <c r="HY507" s="34"/>
      <c r="HZ507" s="34"/>
      <c r="IA507" s="34"/>
      <c r="IB507" s="34"/>
      <c r="IC507" s="34"/>
      <c r="ID507" s="34"/>
      <c r="IE507" s="34"/>
      <c r="IF507" s="34"/>
      <c r="IG507" s="34"/>
      <c r="IH507" s="34"/>
      <c r="II507" s="34"/>
      <c r="IJ507" s="34"/>
      <c r="IK507" s="34"/>
      <c r="IL507" s="34"/>
      <c r="IM507" s="34"/>
      <c r="IN507" s="34"/>
      <c r="IO507" s="34"/>
      <c r="IP507" s="34"/>
      <c r="IQ507" s="34"/>
      <c r="IR507" s="34"/>
      <c r="IS507" s="34"/>
      <c r="IT507" s="34"/>
      <c r="IU507" s="34"/>
      <c r="IV507" s="34"/>
      <c r="IW507" s="34"/>
      <c r="IX507" s="34"/>
      <c r="IY507" s="34"/>
      <c r="IZ507" s="34"/>
      <c r="JA507" s="34"/>
      <c r="JB507" s="34"/>
      <c r="JC507" s="34"/>
      <c r="JD507" s="34"/>
      <c r="JE507" s="34"/>
      <c r="JF507" s="34"/>
      <c r="JG507" s="34"/>
      <c r="JH507" s="34"/>
      <c r="JI507" s="34"/>
      <c r="JJ507" s="34"/>
      <c r="JK507" s="34"/>
      <c r="JL507" s="34"/>
      <c r="JM507" s="34"/>
      <c r="JN507" s="34"/>
      <c r="JO507" s="34"/>
      <c r="JP507" s="34"/>
      <c r="JQ507" s="34"/>
      <c r="JR507" s="34"/>
      <c r="JS507" s="34"/>
      <c r="JT507" s="34"/>
      <c r="JU507" s="34"/>
      <c r="JV507" s="34"/>
      <c r="JW507" s="34"/>
      <c r="JX507" s="34"/>
      <c r="JY507" s="34"/>
      <c r="JZ507" s="34"/>
      <c r="KA507" s="34"/>
      <c r="KB507" s="34"/>
      <c r="KC507" s="34"/>
      <c r="KD507" s="34"/>
      <c r="KE507" s="34"/>
      <c r="KF507" s="34"/>
      <c r="KG507" s="34"/>
      <c r="KH507" s="34"/>
      <c r="KI507" s="34"/>
      <c r="KJ507" s="34"/>
      <c r="KK507" s="34"/>
      <c r="KL507" s="34"/>
      <c r="KM507" s="34"/>
      <c r="KN507" s="34"/>
      <c r="KO507" s="34"/>
      <c r="KP507" s="34"/>
      <c r="KQ507" s="34"/>
      <c r="KR507" s="34"/>
      <c r="KS507" s="34"/>
      <c r="KT507" s="34"/>
      <c r="KU507" s="34"/>
      <c r="KV507" s="34"/>
      <c r="KW507" s="34"/>
      <c r="KX507" s="34"/>
      <c r="KY507" s="34"/>
      <c r="KZ507" s="34"/>
      <c r="LA507" s="34"/>
      <c r="LB507" s="34"/>
      <c r="LC507" s="34"/>
      <c r="LD507" s="34"/>
      <c r="LE507" s="34"/>
      <c r="LF507" s="34"/>
      <c r="LG507" s="34"/>
      <c r="LH507" s="34"/>
      <c r="LI507" s="34"/>
      <c r="LJ507" s="34"/>
      <c r="LK507" s="34"/>
      <c r="LL507" s="34"/>
      <c r="LM507" s="34"/>
      <c r="LN507" s="34"/>
      <c r="LO507" s="34"/>
      <c r="LP507" s="34"/>
      <c r="LQ507" s="34"/>
      <c r="LR507" s="34"/>
      <c r="LS507" s="34"/>
      <c r="LT507" s="34"/>
      <c r="LU507" s="34"/>
      <c r="LV507" s="34"/>
      <c r="LW507" s="34"/>
      <c r="LX507" s="34"/>
      <c r="LY507" s="34"/>
      <c r="LZ507" s="34"/>
      <c r="MA507" s="34"/>
      <c r="MB507" s="34"/>
      <c r="MC507" s="34"/>
      <c r="MD507" s="34"/>
      <c r="ME507" s="34"/>
      <c r="MF507" s="34"/>
      <c r="MG507" s="34"/>
      <c r="MH507" s="34"/>
      <c r="MI507" s="34"/>
      <c r="MJ507" s="34"/>
      <c r="MK507" s="34"/>
      <c r="ML507" s="34"/>
      <c r="MM507" s="34"/>
      <c r="MN507" s="34"/>
      <c r="MO507" s="34"/>
      <c r="MP507" s="34"/>
      <c r="MQ507" s="34"/>
      <c r="MR507" s="34"/>
      <c r="MS507" s="34"/>
      <c r="MT507" s="34"/>
      <c r="MU507" s="34"/>
      <c r="MV507" s="34"/>
      <c r="MW507" s="34"/>
      <c r="MX507" s="34"/>
      <c r="MY507" s="34"/>
      <c r="MZ507" s="34"/>
      <c r="NA507" s="34"/>
      <c r="NB507" s="34"/>
      <c r="NC507" s="34"/>
      <c r="ND507" s="34"/>
      <c r="NE507" s="34"/>
      <c r="NF507" s="34"/>
      <c r="NG507" s="34"/>
      <c r="NH507" s="34"/>
      <c r="NI507" s="34"/>
      <c r="NJ507" s="34"/>
      <c r="NK507" s="34"/>
      <c r="NL507" s="34"/>
      <c r="NM507" s="34"/>
      <c r="NN507" s="34"/>
      <c r="NO507" s="34"/>
      <c r="NP507" s="34"/>
      <c r="NQ507" s="34"/>
      <c r="NR507" s="34"/>
      <c r="NS507" s="34"/>
      <c r="NT507" s="34"/>
      <c r="NU507" s="34"/>
      <c r="NV507" s="34"/>
      <c r="NW507" s="34"/>
      <c r="NX507" s="34"/>
      <c r="NY507" s="34"/>
      <c r="NZ507" s="34"/>
      <c r="OA507" s="34"/>
      <c r="OB507" s="34"/>
      <c r="OC507" s="34"/>
      <c r="OD507" s="34"/>
      <c r="OE507" s="34"/>
      <c r="OF507" s="34"/>
      <c r="OG507" s="34"/>
      <c r="OH507" s="34"/>
      <c r="OI507" s="34"/>
      <c r="OJ507" s="34"/>
      <c r="OK507" s="34"/>
      <c r="OL507" s="34"/>
      <c r="OM507" s="34"/>
      <c r="ON507" s="34"/>
      <c r="OO507" s="34"/>
      <c r="OP507" s="34"/>
      <c r="OQ507" s="34"/>
      <c r="OR507" s="34"/>
      <c r="OS507" s="34"/>
      <c r="OT507" s="34"/>
      <c r="OU507" s="34"/>
      <c r="OV507" s="34"/>
      <c r="OW507" s="34"/>
      <c r="OX507" s="34"/>
      <c r="OY507" s="34"/>
      <c r="OZ507" s="34"/>
      <c r="PA507" s="34"/>
      <c r="PB507" s="34"/>
      <c r="PC507" s="34"/>
      <c r="PD507" s="34"/>
      <c r="PE507" s="34"/>
      <c r="PF507" s="34"/>
      <c r="PG507" s="34"/>
      <c r="PH507" s="34"/>
      <c r="PI507" s="34"/>
      <c r="PJ507" s="34"/>
      <c r="PK507" s="34"/>
      <c r="PL507" s="34"/>
      <c r="PM507" s="34"/>
      <c r="PN507" s="34"/>
      <c r="PO507" s="34"/>
      <c r="PP507" s="34"/>
      <c r="PQ507" s="34"/>
      <c r="PR507" s="34"/>
      <c r="PS507" s="34"/>
      <c r="PT507" s="34"/>
      <c r="PU507" s="34"/>
      <c r="PV507" s="34"/>
      <c r="PW507" s="34"/>
      <c r="PX507" s="34"/>
      <c r="PY507" s="34"/>
      <c r="PZ507" s="34"/>
      <c r="QA507" s="34"/>
      <c r="QB507" s="34"/>
      <c r="QC507" s="34"/>
      <c r="QD507" s="34"/>
      <c r="QE507" s="34"/>
      <c r="QF507" s="34"/>
      <c r="QG507" s="34"/>
      <c r="QH507" s="34"/>
      <c r="QI507" s="34"/>
      <c r="QJ507" s="34"/>
      <c r="QK507" s="34"/>
      <c r="QL507" s="34"/>
      <c r="QM507" s="34"/>
      <c r="QN507" s="34"/>
      <c r="QO507" s="34"/>
      <c r="QP507" s="34"/>
      <c r="QQ507" s="34"/>
      <c r="QR507" s="34"/>
      <c r="QS507" s="34"/>
      <c r="QT507" s="34"/>
      <c r="QU507" s="34"/>
      <c r="QV507" s="34"/>
      <c r="QW507" s="34"/>
      <c r="QX507" s="34"/>
      <c r="QY507" s="34"/>
      <c r="QZ507" s="34"/>
      <c r="RA507" s="34"/>
      <c r="RB507" s="34"/>
      <c r="RC507" s="34"/>
      <c r="RD507" s="34"/>
      <c r="RE507" s="34"/>
      <c r="RF507" s="34"/>
      <c r="RG507" s="34"/>
      <c r="RH507" s="34"/>
      <c r="RI507" s="34"/>
      <c r="RJ507" s="34"/>
      <c r="RK507" s="34"/>
      <c r="RL507" s="34"/>
      <c r="RM507" s="34"/>
      <c r="RN507" s="34"/>
      <c r="RO507" s="34"/>
      <c r="RP507" s="34"/>
      <c r="RQ507" s="34"/>
      <c r="RR507" s="34"/>
      <c r="RS507" s="34"/>
      <c r="RT507" s="34"/>
      <c r="RU507" s="34"/>
      <c r="RV507" s="34"/>
      <c r="RW507" s="34"/>
      <c r="RX507" s="34"/>
      <c r="RY507" s="34"/>
      <c r="RZ507" s="34"/>
      <c r="SA507" s="34"/>
      <c r="SB507" s="34"/>
      <c r="SC507" s="34"/>
      <c r="SD507" s="34"/>
      <c r="SE507" s="34"/>
      <c r="SF507" s="34"/>
      <c r="SG507" s="34"/>
      <c r="SH507" s="34"/>
      <c r="SI507" s="34"/>
      <c r="SJ507" s="34"/>
      <c r="SK507" s="34"/>
      <c r="SL507" s="34"/>
      <c r="SM507" s="34"/>
      <c r="SN507" s="34"/>
      <c r="SO507" s="34"/>
      <c r="SP507" s="34"/>
      <c r="SQ507" s="34"/>
      <c r="SR507" s="34"/>
      <c r="SS507" s="34"/>
      <c r="ST507" s="34"/>
      <c r="SU507" s="34"/>
      <c r="SV507" s="34"/>
      <c r="SW507" s="34"/>
      <c r="SX507" s="34"/>
      <c r="SY507" s="34"/>
      <c r="SZ507" s="34"/>
      <c r="TA507" s="34"/>
      <c r="TB507" s="34"/>
      <c r="TC507" s="34"/>
      <c r="TD507" s="34"/>
      <c r="TE507" s="34"/>
      <c r="TF507" s="34"/>
      <c r="TG507" s="34"/>
      <c r="TH507" s="34"/>
      <c r="TI507" s="34"/>
      <c r="TJ507" s="34"/>
      <c r="TK507" s="34"/>
      <c r="TL507" s="34"/>
      <c r="TM507" s="34"/>
      <c r="TN507" s="34"/>
      <c r="TO507" s="34"/>
      <c r="TP507" s="34"/>
      <c r="TQ507" s="34"/>
      <c r="TR507" s="34"/>
      <c r="TS507" s="34"/>
      <c r="TT507" s="34"/>
      <c r="TU507" s="34"/>
      <c r="TV507" s="34"/>
      <c r="TW507" s="34"/>
      <c r="TX507" s="34"/>
      <c r="TY507" s="34"/>
      <c r="TZ507" s="34"/>
      <c r="UA507" s="34"/>
      <c r="UB507" s="34"/>
      <c r="UC507" s="34"/>
      <c r="UD507" s="34"/>
      <c r="UE507" s="34"/>
      <c r="UF507" s="34"/>
      <c r="UG507" s="34"/>
      <c r="UH507" s="34"/>
      <c r="UI507" s="34"/>
      <c r="UJ507" s="34"/>
      <c r="UK507" s="34"/>
      <c r="UL507" s="34"/>
      <c r="UM507" s="34"/>
      <c r="UN507" s="34"/>
      <c r="UO507" s="34"/>
      <c r="UP507" s="34"/>
      <c r="UQ507" s="34"/>
      <c r="UR507" s="34"/>
      <c r="US507" s="34"/>
      <c r="UT507" s="34"/>
      <c r="UU507" s="34"/>
      <c r="UV507" s="34"/>
      <c r="UW507" s="34"/>
      <c r="UX507" s="34"/>
      <c r="UY507" s="34"/>
      <c r="UZ507" s="34"/>
      <c r="VA507" s="34"/>
      <c r="VB507" s="34"/>
      <c r="VC507" s="34"/>
      <c r="VD507" s="34"/>
      <c r="VE507" s="34"/>
      <c r="VF507" s="34"/>
      <c r="VG507" s="34"/>
      <c r="VH507" s="34"/>
      <c r="VI507" s="34"/>
      <c r="VJ507" s="34"/>
      <c r="VK507" s="34"/>
      <c r="VL507" s="34"/>
      <c r="VM507" s="34"/>
      <c r="VN507" s="34"/>
      <c r="VO507" s="34"/>
      <c r="VP507" s="34"/>
      <c r="VQ507" s="34"/>
      <c r="VR507" s="34"/>
      <c r="VS507" s="34"/>
      <c r="VT507" s="34"/>
      <c r="VU507" s="34"/>
      <c r="VV507" s="34"/>
      <c r="VW507" s="34"/>
      <c r="VX507" s="34"/>
      <c r="VY507" s="34"/>
      <c r="VZ507" s="34"/>
      <c r="WA507" s="34"/>
      <c r="WB507" s="34"/>
      <c r="WC507" s="34"/>
      <c r="WD507" s="34"/>
      <c r="WE507" s="34"/>
      <c r="WF507" s="34"/>
      <c r="WG507" s="34"/>
      <c r="WH507" s="34"/>
      <c r="WI507" s="34"/>
      <c r="WJ507" s="34"/>
      <c r="WK507" s="34"/>
      <c r="WL507" s="34"/>
      <c r="WM507" s="34"/>
      <c r="WN507" s="34"/>
      <c r="WO507" s="34"/>
      <c r="WP507" s="34"/>
      <c r="WQ507" s="34"/>
      <c r="WR507" s="34"/>
      <c r="WS507" s="34"/>
      <c r="WT507" s="34"/>
      <c r="WU507" s="34"/>
      <c r="WV507" s="34"/>
      <c r="WW507" s="34"/>
      <c r="WX507" s="34"/>
      <c r="WY507" s="34"/>
      <c r="WZ507" s="34"/>
      <c r="XA507" s="34"/>
      <c r="XB507" s="34"/>
      <c r="XC507" s="34"/>
      <c r="XD507" s="34"/>
      <c r="XE507" s="34"/>
      <c r="XF507" s="34"/>
      <c r="XG507" s="34"/>
      <c r="XH507" s="34"/>
      <c r="XI507" s="34"/>
      <c r="XJ507" s="34"/>
      <c r="XK507" s="34"/>
      <c r="XL507" s="34"/>
      <c r="XM507" s="34"/>
      <c r="XN507" s="34"/>
      <c r="XO507" s="34"/>
      <c r="XP507" s="34"/>
      <c r="XQ507" s="34"/>
      <c r="XR507" s="34"/>
      <c r="XS507" s="34"/>
      <c r="XT507" s="34"/>
      <c r="XU507" s="34"/>
      <c r="XV507" s="34"/>
      <c r="XW507" s="34"/>
      <c r="XX507" s="34"/>
      <c r="XY507" s="34"/>
      <c r="XZ507" s="34"/>
      <c r="YA507" s="34"/>
      <c r="YB507" s="34"/>
      <c r="YC507" s="34"/>
      <c r="YD507" s="34"/>
      <c r="YE507" s="34"/>
      <c r="YF507" s="34"/>
      <c r="YG507" s="34"/>
      <c r="YH507" s="34"/>
      <c r="YI507" s="34"/>
      <c r="YJ507" s="34"/>
      <c r="YK507" s="34"/>
      <c r="YL507" s="34"/>
      <c r="YM507" s="34"/>
      <c r="YN507" s="34"/>
      <c r="YO507" s="34"/>
      <c r="YP507" s="34"/>
      <c r="YQ507" s="34"/>
      <c r="YR507" s="34"/>
      <c r="YS507" s="34"/>
      <c r="YT507" s="34"/>
      <c r="YU507" s="34"/>
      <c r="YV507" s="34"/>
      <c r="YW507" s="34"/>
      <c r="YX507" s="34"/>
      <c r="YY507" s="34"/>
      <c r="YZ507" s="34"/>
      <c r="ZA507" s="34"/>
      <c r="ZB507" s="34"/>
      <c r="ZC507" s="34"/>
      <c r="ZD507" s="34"/>
      <c r="ZE507" s="34"/>
      <c r="ZF507" s="34"/>
      <c r="ZG507" s="34"/>
      <c r="ZH507" s="34"/>
      <c r="ZI507" s="34"/>
      <c r="ZJ507" s="34"/>
      <c r="ZK507" s="34"/>
      <c r="ZL507" s="34"/>
      <c r="ZM507" s="34"/>
      <c r="ZN507" s="34"/>
      <c r="ZO507" s="34"/>
      <c r="ZP507" s="34"/>
      <c r="ZQ507" s="34"/>
      <c r="ZR507" s="34"/>
      <c r="ZS507" s="34"/>
      <c r="ZT507" s="34"/>
      <c r="ZU507" s="34"/>
      <c r="ZV507" s="34"/>
      <c r="ZW507" s="34"/>
      <c r="ZX507" s="34"/>
      <c r="ZY507" s="34"/>
      <c r="ZZ507" s="34"/>
      <c r="AAA507" s="34"/>
      <c r="AAB507" s="34"/>
      <c r="AAC507" s="34"/>
      <c r="AAD507" s="34"/>
      <c r="AAE507" s="34"/>
      <c r="AAF507" s="34"/>
      <c r="AAG507" s="34"/>
      <c r="AAH507" s="34"/>
      <c r="AAI507" s="34"/>
      <c r="AAJ507" s="34"/>
      <c r="AAK507" s="34"/>
      <c r="AAL507" s="34"/>
      <c r="AAM507" s="34"/>
      <c r="AAN507" s="34"/>
      <c r="AAO507" s="34"/>
      <c r="AAP507" s="34"/>
      <c r="AAQ507" s="34"/>
      <c r="AAR507" s="34"/>
      <c r="AAS507" s="34"/>
      <c r="AAT507" s="34"/>
      <c r="AAU507" s="34"/>
      <c r="AAV507" s="34"/>
      <c r="AAW507" s="34"/>
      <c r="AAX507" s="34"/>
      <c r="AAY507" s="34"/>
      <c r="AAZ507" s="34"/>
      <c r="ABA507" s="34"/>
      <c r="ABB507" s="34"/>
      <c r="ABC507" s="34"/>
      <c r="ABD507" s="34"/>
      <c r="ABE507" s="34"/>
      <c r="ABF507" s="34"/>
      <c r="ABG507" s="34"/>
      <c r="ABH507" s="34"/>
      <c r="ABI507" s="34"/>
      <c r="ABJ507" s="34"/>
      <c r="ABK507" s="34"/>
      <c r="ABL507" s="34"/>
      <c r="ABM507" s="34"/>
      <c r="ABN507" s="34"/>
      <c r="ABO507" s="34"/>
      <c r="ABP507" s="34"/>
      <c r="ABQ507" s="34"/>
      <c r="ABR507" s="34"/>
      <c r="ABS507" s="34"/>
      <c r="ABT507" s="34"/>
      <c r="ABU507" s="34"/>
      <c r="ABV507" s="34"/>
      <c r="ABW507" s="34"/>
      <c r="ABX507" s="34"/>
      <c r="ABY507" s="34"/>
      <c r="ABZ507" s="34"/>
      <c r="ACA507" s="34"/>
      <c r="ACB507" s="34"/>
      <c r="ACC507" s="34"/>
      <c r="ACD507" s="34"/>
      <c r="ACE507" s="34"/>
      <c r="ACF507" s="34"/>
      <c r="ACG507" s="34"/>
      <c r="ACH507" s="34"/>
      <c r="ACI507" s="34"/>
      <c r="ACJ507" s="34"/>
      <c r="ACK507" s="34"/>
      <c r="ACL507" s="34"/>
      <c r="ACM507" s="34"/>
      <c r="ACN507" s="34"/>
      <c r="ACO507" s="34"/>
      <c r="ACP507" s="34"/>
      <c r="ACQ507" s="34"/>
      <c r="ACR507" s="34"/>
      <c r="ACS507" s="34"/>
      <c r="ACT507" s="34"/>
      <c r="ACU507" s="34"/>
      <c r="ACV507" s="34"/>
      <c r="ACW507" s="34"/>
      <c r="ACX507" s="34"/>
      <c r="ACY507" s="34"/>
      <c r="ACZ507" s="34"/>
      <c r="ADA507" s="34"/>
      <c r="ADB507" s="34"/>
      <c r="ADC507" s="34"/>
      <c r="ADD507" s="34"/>
      <c r="ADE507" s="34"/>
      <c r="ADF507" s="34"/>
      <c r="ADG507" s="34"/>
      <c r="ADH507" s="34"/>
      <c r="ADI507" s="34"/>
      <c r="ADJ507" s="34"/>
      <c r="ADK507" s="34"/>
      <c r="ADL507" s="34"/>
      <c r="ADM507" s="34"/>
      <c r="ADN507" s="34"/>
      <c r="ADO507" s="34"/>
      <c r="ADP507" s="34"/>
      <c r="ADQ507" s="34"/>
      <c r="ADR507" s="34"/>
      <c r="ADS507" s="34"/>
      <c r="ADT507" s="34"/>
      <c r="ADU507" s="34"/>
      <c r="ADV507" s="34"/>
      <c r="ADW507" s="34"/>
      <c r="ADX507" s="34"/>
      <c r="ADY507" s="34"/>
      <c r="ADZ507" s="34"/>
      <c r="AEA507" s="34"/>
      <c r="AEB507" s="34"/>
      <c r="AEC507" s="34"/>
      <c r="AED507" s="34"/>
      <c r="AEE507" s="34"/>
      <c r="AEF507" s="34"/>
      <c r="AEG507" s="34"/>
      <c r="AEH507" s="34"/>
      <c r="AEI507" s="34"/>
      <c r="AEJ507" s="34"/>
      <c r="AEK507" s="34"/>
      <c r="AEL507" s="34"/>
      <c r="AEM507" s="34"/>
      <c r="AEN507" s="34"/>
      <c r="AEO507" s="34"/>
      <c r="AEP507" s="34"/>
      <c r="AEQ507" s="34"/>
      <c r="AER507" s="34"/>
      <c r="AES507" s="34"/>
      <c r="AET507" s="34"/>
      <c r="AEU507" s="34"/>
      <c r="AEV507" s="34"/>
      <c r="AEW507" s="34"/>
      <c r="AEX507" s="34"/>
      <c r="AEY507" s="34"/>
      <c r="AEZ507" s="34"/>
      <c r="AFA507" s="34"/>
      <c r="AFB507" s="34"/>
      <c r="AFC507" s="34"/>
      <c r="AFD507" s="34"/>
      <c r="AFE507" s="34"/>
      <c r="AFF507" s="34"/>
      <c r="AFG507" s="34"/>
      <c r="AFH507" s="34"/>
      <c r="AFI507" s="34"/>
      <c r="AFJ507" s="34"/>
      <c r="AFK507" s="34"/>
      <c r="AFL507" s="34"/>
      <c r="AFM507" s="34"/>
      <c r="AFN507" s="34"/>
      <c r="AFO507" s="34"/>
      <c r="AFP507" s="34"/>
      <c r="AFQ507" s="34"/>
      <c r="AFR507" s="34"/>
      <c r="AFS507" s="34"/>
      <c r="AFT507" s="34"/>
      <c r="AFU507" s="34"/>
      <c r="AFV507" s="34"/>
      <c r="AFW507" s="34"/>
      <c r="AFX507" s="34"/>
      <c r="AFY507" s="34"/>
      <c r="AFZ507" s="34"/>
      <c r="AGA507" s="34"/>
      <c r="AGB507" s="34"/>
      <c r="AGC507" s="34"/>
      <c r="AGD507" s="34"/>
      <c r="AGE507" s="34"/>
      <c r="AGF507" s="34"/>
      <c r="AGG507" s="34"/>
      <c r="AGH507" s="34"/>
      <c r="AGI507" s="34"/>
      <c r="AGJ507" s="34"/>
      <c r="AGK507" s="34"/>
      <c r="AGL507" s="34"/>
      <c r="AGM507" s="34"/>
      <c r="AGN507" s="34"/>
      <c r="AGO507" s="34"/>
      <c r="AGP507" s="34"/>
      <c r="AGQ507" s="34"/>
      <c r="AGR507" s="34"/>
      <c r="AGS507" s="34"/>
      <c r="AGT507" s="34"/>
      <c r="AGU507" s="34"/>
      <c r="AGV507" s="34"/>
      <c r="AGW507" s="34"/>
      <c r="AGX507" s="34"/>
      <c r="AGY507" s="34"/>
      <c r="AGZ507" s="34"/>
      <c r="AHA507" s="34"/>
      <c r="AHB507" s="34"/>
      <c r="AHC507" s="34"/>
      <c r="AHD507" s="34"/>
      <c r="AHE507" s="34"/>
      <c r="AHF507" s="34"/>
      <c r="AHG507" s="34"/>
      <c r="AHH507" s="34"/>
      <c r="AHI507" s="34"/>
      <c r="AHJ507" s="34"/>
      <c r="AHK507" s="34"/>
      <c r="AHL507" s="34"/>
      <c r="AHM507" s="34"/>
      <c r="AHN507" s="34"/>
      <c r="AHO507" s="34"/>
      <c r="AHP507" s="34"/>
      <c r="AHQ507" s="34"/>
      <c r="AHR507" s="34"/>
      <c r="AHS507" s="34"/>
      <c r="AHT507" s="34"/>
      <c r="AHU507" s="34"/>
      <c r="AHV507" s="34"/>
      <c r="AHW507" s="34"/>
      <c r="AHX507" s="34"/>
      <c r="AHY507" s="34"/>
      <c r="AHZ507" s="34"/>
      <c r="AIA507" s="34"/>
      <c r="AIB507" s="34"/>
      <c r="AIC507" s="34"/>
      <c r="AID507" s="34"/>
      <c r="AIE507" s="34"/>
      <c r="AIF507" s="34"/>
      <c r="AIG507" s="34"/>
      <c r="AIH507" s="34"/>
      <c r="AII507" s="34"/>
      <c r="AIJ507" s="34"/>
      <c r="AIK507" s="34"/>
      <c r="AIL507" s="34"/>
      <c r="AIM507" s="34"/>
      <c r="AIN507" s="34"/>
      <c r="AIO507" s="34"/>
      <c r="AIP507" s="34"/>
      <c r="AIQ507" s="34"/>
      <c r="AIR507" s="34"/>
      <c r="AIS507" s="34"/>
      <c r="AIT507" s="34"/>
      <c r="AIU507" s="34"/>
      <c r="AIV507" s="34"/>
      <c r="AIW507" s="34"/>
      <c r="AIX507" s="34"/>
      <c r="AIY507" s="34"/>
      <c r="AIZ507" s="34"/>
      <c r="AJA507" s="34"/>
      <c r="AJB507" s="34"/>
      <c r="AJC507" s="34"/>
      <c r="AJD507" s="34"/>
      <c r="AJE507" s="34"/>
      <c r="AJF507" s="34"/>
      <c r="AJG507" s="34"/>
      <c r="AJH507" s="34"/>
      <c r="AJI507" s="34"/>
      <c r="AJJ507" s="34"/>
      <c r="AJK507" s="34"/>
      <c r="AJL507" s="34"/>
      <c r="AJM507" s="34"/>
      <c r="AJN507" s="34"/>
      <c r="AJO507" s="34"/>
      <c r="AJP507" s="34"/>
      <c r="AJQ507" s="34"/>
      <c r="AJR507" s="34"/>
      <c r="AJS507" s="34"/>
      <c r="AJT507" s="34"/>
      <c r="AJU507" s="34"/>
      <c r="AJV507" s="34"/>
      <c r="AJW507" s="34"/>
      <c r="AJX507" s="34"/>
      <c r="AJY507" s="34"/>
      <c r="AJZ507" s="34"/>
      <c r="AKA507" s="34"/>
      <c r="AKB507" s="34"/>
      <c r="AKC507" s="34"/>
      <c r="AKD507" s="34"/>
      <c r="AKE507" s="34"/>
      <c r="AKF507" s="34"/>
      <c r="AKG507" s="34"/>
      <c r="AKH507" s="34"/>
      <c r="AKI507" s="34"/>
      <c r="AKJ507" s="34"/>
      <c r="AKK507" s="34"/>
      <c r="AKL507" s="34"/>
      <c r="AKM507" s="34"/>
      <c r="AKN507" s="34"/>
      <c r="AKO507" s="34"/>
      <c r="AKP507" s="34"/>
      <c r="AKQ507" s="34"/>
      <c r="AKR507" s="34"/>
      <c r="AKS507" s="34"/>
      <c r="AKT507" s="34"/>
      <c r="AKU507" s="34"/>
      <c r="AKV507" s="34"/>
      <c r="AKW507" s="34"/>
      <c r="AKX507" s="34"/>
      <c r="AKY507" s="34"/>
      <c r="AKZ507" s="34"/>
      <c r="ALA507" s="34"/>
      <c r="ALB507" s="34"/>
      <c r="ALC507" s="34"/>
      <c r="ALD507" s="34"/>
      <c r="ALE507" s="34"/>
      <c r="ALF507" s="34"/>
      <c r="ALG507" s="34"/>
      <c r="ALH507" s="34"/>
      <c r="ALI507" s="34"/>
      <c r="ALJ507" s="34"/>
      <c r="ALK507" s="34"/>
      <c r="ALL507" s="34"/>
      <c r="ALM507" s="34"/>
      <c r="ALN507" s="34"/>
      <c r="ALO507" s="34"/>
      <c r="ALP507" s="34"/>
      <c r="ALQ507" s="34"/>
      <c r="ALR507" s="34"/>
      <c r="ALS507" s="34"/>
      <c r="ALT507" s="34"/>
      <c r="ALU507" s="34"/>
      <c r="ALV507" s="34"/>
      <c r="ALW507" s="34"/>
      <c r="ALX507" s="34"/>
      <c r="ALY507" s="34"/>
      <c r="ALZ507" s="34"/>
      <c r="AMA507" s="34"/>
      <c r="AMB507" s="34"/>
      <c r="AMC507" s="34"/>
      <c r="AMD507" s="34"/>
      <c r="AME507" s="34"/>
      <c r="AMF507" s="34"/>
      <c r="AMG507" s="34"/>
      <c r="AMH507" s="34"/>
      <c r="AMI507" s="34"/>
      <c r="AMJ507" s="34"/>
      <c r="AMK507" s="34"/>
    </row>
    <row r="508" spans="1:1025" ht="15.75" x14ac:dyDescent="0.25">
      <c r="A508" s="34"/>
      <c r="B508" s="9" t="s">
        <v>145</v>
      </c>
      <c r="C508" s="30"/>
      <c r="D508" s="21"/>
      <c r="E508" s="18"/>
      <c r="F508" s="34"/>
      <c r="G508" s="119" t="s">
        <v>4</v>
      </c>
      <c r="H508" s="70">
        <f>K393</f>
        <v>218586.05</v>
      </c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34"/>
      <c r="AN508" s="34"/>
      <c r="AO508" s="34"/>
      <c r="AP508" s="34"/>
      <c r="AQ508" s="34"/>
      <c r="AR508" s="34"/>
      <c r="AS508" s="34"/>
      <c r="AT508" s="34"/>
      <c r="AU508" s="34"/>
      <c r="AV508" s="34"/>
      <c r="AW508" s="34"/>
      <c r="AX508" s="34"/>
      <c r="AY508" s="34"/>
      <c r="AZ508" s="34"/>
      <c r="BA508" s="34"/>
      <c r="BB508" s="34"/>
      <c r="BC508" s="34"/>
      <c r="BD508" s="34"/>
      <c r="BE508" s="34"/>
      <c r="BF508" s="34"/>
      <c r="BG508" s="34"/>
      <c r="BH508" s="34"/>
      <c r="BI508" s="34"/>
      <c r="BJ508" s="34"/>
      <c r="BK508" s="34"/>
      <c r="BL508" s="34"/>
      <c r="BM508" s="34"/>
      <c r="BN508" s="34"/>
      <c r="BO508" s="34"/>
      <c r="BP508" s="34"/>
      <c r="BQ508" s="34"/>
      <c r="BR508" s="34"/>
      <c r="BS508" s="34"/>
      <c r="BT508" s="34"/>
      <c r="BU508" s="34"/>
      <c r="BV508" s="34"/>
      <c r="BW508" s="34"/>
      <c r="BX508" s="34"/>
      <c r="BY508" s="34"/>
      <c r="BZ508" s="34"/>
      <c r="CA508" s="34"/>
      <c r="CB508" s="34"/>
      <c r="CC508" s="34"/>
      <c r="CD508" s="34"/>
      <c r="CE508" s="34"/>
      <c r="CF508" s="34"/>
      <c r="CG508" s="34"/>
      <c r="CH508" s="34"/>
      <c r="CI508" s="34"/>
      <c r="CJ508" s="34"/>
      <c r="CK508" s="34"/>
      <c r="CL508" s="34"/>
      <c r="CM508" s="34"/>
      <c r="CN508" s="34"/>
      <c r="CO508" s="34"/>
      <c r="CP508" s="34"/>
      <c r="CQ508" s="34"/>
      <c r="CR508" s="34"/>
      <c r="CS508" s="34"/>
      <c r="CT508" s="34"/>
      <c r="CU508" s="34"/>
      <c r="CV508" s="34"/>
      <c r="CW508" s="34"/>
      <c r="CX508" s="34"/>
      <c r="CY508" s="34"/>
      <c r="CZ508" s="34"/>
      <c r="DA508" s="34"/>
      <c r="DB508" s="34"/>
      <c r="DC508" s="34"/>
      <c r="DD508" s="34"/>
      <c r="DE508" s="34"/>
      <c r="DF508" s="34"/>
      <c r="DG508" s="34"/>
      <c r="DH508" s="34"/>
      <c r="DI508" s="34"/>
      <c r="DJ508" s="34"/>
      <c r="DK508" s="34"/>
      <c r="DL508" s="34"/>
      <c r="DM508" s="34"/>
      <c r="DN508" s="34"/>
      <c r="DO508" s="34"/>
      <c r="DP508" s="34"/>
      <c r="DQ508" s="34"/>
      <c r="DR508" s="34"/>
      <c r="DS508" s="34"/>
      <c r="DT508" s="34"/>
      <c r="DU508" s="34"/>
      <c r="DV508" s="34"/>
      <c r="DW508" s="34"/>
      <c r="DX508" s="34"/>
      <c r="DY508" s="34"/>
      <c r="DZ508" s="34"/>
      <c r="EA508" s="34"/>
      <c r="EB508" s="34"/>
      <c r="EC508" s="34"/>
      <c r="ED508" s="34"/>
      <c r="EE508" s="34"/>
      <c r="EF508" s="34"/>
      <c r="EG508" s="34"/>
      <c r="EH508" s="34"/>
      <c r="EI508" s="34"/>
      <c r="EJ508" s="34"/>
      <c r="EK508" s="34"/>
      <c r="EL508" s="34"/>
      <c r="EM508" s="34"/>
      <c r="EN508" s="34"/>
      <c r="EO508" s="34"/>
      <c r="EP508" s="34"/>
      <c r="EQ508" s="34"/>
      <c r="ER508" s="34"/>
      <c r="ES508" s="34"/>
      <c r="ET508" s="34"/>
      <c r="EU508" s="34"/>
      <c r="EV508" s="34"/>
      <c r="EW508" s="34"/>
      <c r="EX508" s="34"/>
      <c r="EY508" s="34"/>
      <c r="EZ508" s="34"/>
      <c r="FA508" s="34"/>
      <c r="FB508" s="34"/>
      <c r="FC508" s="34"/>
      <c r="FD508" s="34"/>
      <c r="FE508" s="34"/>
      <c r="FF508" s="34"/>
      <c r="FG508" s="34"/>
      <c r="FH508" s="34"/>
      <c r="FI508" s="34"/>
      <c r="FJ508" s="34"/>
      <c r="FK508" s="34"/>
      <c r="FL508" s="34"/>
      <c r="FM508" s="34"/>
      <c r="FN508" s="34"/>
      <c r="FO508" s="34"/>
      <c r="FP508" s="34"/>
      <c r="FQ508" s="34"/>
      <c r="FR508" s="34"/>
      <c r="FS508" s="34"/>
      <c r="FT508" s="34"/>
      <c r="FU508" s="34"/>
      <c r="FV508" s="34"/>
      <c r="FW508" s="34"/>
      <c r="FX508" s="34"/>
      <c r="FY508" s="34"/>
      <c r="FZ508" s="34"/>
      <c r="GA508" s="34"/>
      <c r="GB508" s="34"/>
      <c r="GC508" s="34"/>
      <c r="GD508" s="34"/>
      <c r="GE508" s="34"/>
      <c r="GF508" s="34"/>
      <c r="GG508" s="34"/>
      <c r="GH508" s="34"/>
      <c r="GI508" s="34"/>
      <c r="GJ508" s="34"/>
      <c r="GK508" s="34"/>
      <c r="GL508" s="34"/>
      <c r="GM508" s="34"/>
      <c r="GN508" s="34"/>
      <c r="GO508" s="34"/>
      <c r="GP508" s="34"/>
      <c r="GQ508" s="34"/>
      <c r="GR508" s="34"/>
      <c r="GS508" s="34"/>
      <c r="GT508" s="34"/>
      <c r="GU508" s="34"/>
      <c r="GV508" s="34"/>
      <c r="GW508" s="34"/>
      <c r="GX508" s="34"/>
      <c r="GY508" s="34"/>
      <c r="GZ508" s="34"/>
      <c r="HA508" s="34"/>
      <c r="HB508" s="34"/>
      <c r="HC508" s="34"/>
      <c r="HD508" s="34"/>
      <c r="HE508" s="34"/>
      <c r="HF508" s="34"/>
      <c r="HG508" s="34"/>
      <c r="HH508" s="34"/>
      <c r="HI508" s="34"/>
      <c r="HJ508" s="34"/>
      <c r="HK508" s="34"/>
      <c r="HL508" s="34"/>
      <c r="HM508" s="34"/>
      <c r="HN508" s="34"/>
      <c r="HO508" s="34"/>
      <c r="HP508" s="34"/>
      <c r="HQ508" s="34"/>
      <c r="HR508" s="34"/>
      <c r="HS508" s="34"/>
      <c r="HT508" s="34"/>
      <c r="HU508" s="34"/>
      <c r="HV508" s="34"/>
      <c r="HW508" s="34"/>
      <c r="HX508" s="34"/>
      <c r="HY508" s="34"/>
      <c r="HZ508" s="34"/>
      <c r="IA508" s="34"/>
      <c r="IB508" s="34"/>
      <c r="IC508" s="34"/>
      <c r="ID508" s="34"/>
      <c r="IE508" s="34"/>
      <c r="IF508" s="34"/>
      <c r="IG508" s="34"/>
      <c r="IH508" s="34"/>
      <c r="II508" s="34"/>
      <c r="IJ508" s="34"/>
      <c r="IK508" s="34"/>
      <c r="IL508" s="34"/>
      <c r="IM508" s="34"/>
      <c r="IN508" s="34"/>
      <c r="IO508" s="34"/>
      <c r="IP508" s="34"/>
      <c r="IQ508" s="34"/>
      <c r="IR508" s="34"/>
      <c r="IS508" s="34"/>
      <c r="IT508" s="34"/>
      <c r="IU508" s="34"/>
      <c r="IV508" s="34"/>
      <c r="IW508" s="34"/>
      <c r="IX508" s="34"/>
      <c r="IY508" s="34"/>
      <c r="IZ508" s="34"/>
      <c r="JA508" s="34"/>
      <c r="JB508" s="34"/>
      <c r="JC508" s="34"/>
      <c r="JD508" s="34"/>
      <c r="JE508" s="34"/>
      <c r="JF508" s="34"/>
      <c r="JG508" s="34"/>
      <c r="JH508" s="34"/>
      <c r="JI508" s="34"/>
      <c r="JJ508" s="34"/>
      <c r="JK508" s="34"/>
      <c r="JL508" s="34"/>
      <c r="JM508" s="34"/>
      <c r="JN508" s="34"/>
      <c r="JO508" s="34"/>
      <c r="JP508" s="34"/>
      <c r="JQ508" s="34"/>
      <c r="JR508" s="34"/>
      <c r="JS508" s="34"/>
      <c r="JT508" s="34"/>
      <c r="JU508" s="34"/>
      <c r="JV508" s="34"/>
      <c r="JW508" s="34"/>
      <c r="JX508" s="34"/>
      <c r="JY508" s="34"/>
      <c r="JZ508" s="34"/>
      <c r="KA508" s="34"/>
      <c r="KB508" s="34"/>
      <c r="KC508" s="34"/>
      <c r="KD508" s="34"/>
      <c r="KE508" s="34"/>
      <c r="KF508" s="34"/>
      <c r="KG508" s="34"/>
      <c r="KH508" s="34"/>
      <c r="KI508" s="34"/>
      <c r="KJ508" s="34"/>
      <c r="KK508" s="34"/>
      <c r="KL508" s="34"/>
      <c r="KM508" s="34"/>
      <c r="KN508" s="34"/>
      <c r="KO508" s="34"/>
      <c r="KP508" s="34"/>
      <c r="KQ508" s="34"/>
      <c r="KR508" s="34"/>
      <c r="KS508" s="34"/>
      <c r="KT508" s="34"/>
      <c r="KU508" s="34"/>
      <c r="KV508" s="34"/>
      <c r="KW508" s="34"/>
      <c r="KX508" s="34"/>
      <c r="KY508" s="34"/>
      <c r="KZ508" s="34"/>
      <c r="LA508" s="34"/>
      <c r="LB508" s="34"/>
      <c r="LC508" s="34"/>
      <c r="LD508" s="34"/>
      <c r="LE508" s="34"/>
      <c r="LF508" s="34"/>
      <c r="LG508" s="34"/>
      <c r="LH508" s="34"/>
      <c r="LI508" s="34"/>
      <c r="LJ508" s="34"/>
      <c r="LK508" s="34"/>
      <c r="LL508" s="34"/>
      <c r="LM508" s="34"/>
      <c r="LN508" s="34"/>
      <c r="LO508" s="34"/>
      <c r="LP508" s="34"/>
      <c r="LQ508" s="34"/>
      <c r="LR508" s="34"/>
      <c r="LS508" s="34"/>
      <c r="LT508" s="34"/>
      <c r="LU508" s="34"/>
      <c r="LV508" s="34"/>
      <c r="LW508" s="34"/>
      <c r="LX508" s="34"/>
      <c r="LY508" s="34"/>
      <c r="LZ508" s="34"/>
      <c r="MA508" s="34"/>
      <c r="MB508" s="34"/>
      <c r="MC508" s="34"/>
      <c r="MD508" s="34"/>
      <c r="ME508" s="34"/>
      <c r="MF508" s="34"/>
      <c r="MG508" s="34"/>
      <c r="MH508" s="34"/>
      <c r="MI508" s="34"/>
      <c r="MJ508" s="34"/>
      <c r="MK508" s="34"/>
      <c r="ML508" s="34"/>
      <c r="MM508" s="34"/>
      <c r="MN508" s="34"/>
      <c r="MO508" s="34"/>
      <c r="MP508" s="34"/>
      <c r="MQ508" s="34"/>
      <c r="MR508" s="34"/>
      <c r="MS508" s="34"/>
      <c r="MT508" s="34"/>
      <c r="MU508" s="34"/>
      <c r="MV508" s="34"/>
      <c r="MW508" s="34"/>
      <c r="MX508" s="34"/>
      <c r="MY508" s="34"/>
      <c r="MZ508" s="34"/>
      <c r="NA508" s="34"/>
      <c r="NB508" s="34"/>
      <c r="NC508" s="34"/>
      <c r="ND508" s="34"/>
      <c r="NE508" s="34"/>
      <c r="NF508" s="34"/>
      <c r="NG508" s="34"/>
      <c r="NH508" s="34"/>
      <c r="NI508" s="34"/>
      <c r="NJ508" s="34"/>
      <c r="NK508" s="34"/>
      <c r="NL508" s="34"/>
      <c r="NM508" s="34"/>
      <c r="NN508" s="34"/>
      <c r="NO508" s="34"/>
      <c r="NP508" s="34"/>
      <c r="NQ508" s="34"/>
      <c r="NR508" s="34"/>
      <c r="NS508" s="34"/>
      <c r="NT508" s="34"/>
      <c r="NU508" s="34"/>
      <c r="NV508" s="34"/>
      <c r="NW508" s="34"/>
      <c r="NX508" s="34"/>
      <c r="NY508" s="34"/>
      <c r="NZ508" s="34"/>
      <c r="OA508" s="34"/>
      <c r="OB508" s="34"/>
      <c r="OC508" s="34"/>
      <c r="OD508" s="34"/>
      <c r="OE508" s="34"/>
      <c r="OF508" s="34"/>
      <c r="OG508" s="34"/>
      <c r="OH508" s="34"/>
      <c r="OI508" s="34"/>
      <c r="OJ508" s="34"/>
      <c r="OK508" s="34"/>
      <c r="OL508" s="34"/>
      <c r="OM508" s="34"/>
      <c r="ON508" s="34"/>
      <c r="OO508" s="34"/>
      <c r="OP508" s="34"/>
      <c r="OQ508" s="34"/>
      <c r="OR508" s="34"/>
      <c r="OS508" s="34"/>
      <c r="OT508" s="34"/>
      <c r="OU508" s="34"/>
      <c r="OV508" s="34"/>
      <c r="OW508" s="34"/>
      <c r="OX508" s="34"/>
      <c r="OY508" s="34"/>
      <c r="OZ508" s="34"/>
      <c r="PA508" s="34"/>
      <c r="PB508" s="34"/>
      <c r="PC508" s="34"/>
      <c r="PD508" s="34"/>
      <c r="PE508" s="34"/>
      <c r="PF508" s="34"/>
      <c r="PG508" s="34"/>
      <c r="PH508" s="34"/>
      <c r="PI508" s="34"/>
      <c r="PJ508" s="34"/>
      <c r="PK508" s="34"/>
      <c r="PL508" s="34"/>
      <c r="PM508" s="34"/>
      <c r="PN508" s="34"/>
      <c r="PO508" s="34"/>
      <c r="PP508" s="34"/>
      <c r="PQ508" s="34"/>
      <c r="PR508" s="34"/>
      <c r="PS508" s="34"/>
      <c r="PT508" s="34"/>
      <c r="PU508" s="34"/>
      <c r="PV508" s="34"/>
      <c r="PW508" s="34"/>
      <c r="PX508" s="34"/>
      <c r="PY508" s="34"/>
      <c r="PZ508" s="34"/>
      <c r="QA508" s="34"/>
      <c r="QB508" s="34"/>
      <c r="QC508" s="34"/>
      <c r="QD508" s="34"/>
      <c r="QE508" s="34"/>
      <c r="QF508" s="34"/>
      <c r="QG508" s="34"/>
      <c r="QH508" s="34"/>
      <c r="QI508" s="34"/>
      <c r="QJ508" s="34"/>
      <c r="QK508" s="34"/>
      <c r="QL508" s="34"/>
      <c r="QM508" s="34"/>
      <c r="QN508" s="34"/>
      <c r="QO508" s="34"/>
      <c r="QP508" s="34"/>
      <c r="QQ508" s="34"/>
      <c r="QR508" s="34"/>
      <c r="QS508" s="34"/>
      <c r="QT508" s="34"/>
      <c r="QU508" s="34"/>
      <c r="QV508" s="34"/>
      <c r="QW508" s="34"/>
      <c r="QX508" s="34"/>
      <c r="QY508" s="34"/>
      <c r="QZ508" s="34"/>
      <c r="RA508" s="34"/>
      <c r="RB508" s="34"/>
      <c r="RC508" s="34"/>
      <c r="RD508" s="34"/>
      <c r="RE508" s="34"/>
      <c r="RF508" s="34"/>
      <c r="RG508" s="34"/>
      <c r="RH508" s="34"/>
      <c r="RI508" s="34"/>
      <c r="RJ508" s="34"/>
      <c r="RK508" s="34"/>
      <c r="RL508" s="34"/>
      <c r="RM508" s="34"/>
      <c r="RN508" s="34"/>
      <c r="RO508" s="34"/>
      <c r="RP508" s="34"/>
      <c r="RQ508" s="34"/>
      <c r="RR508" s="34"/>
      <c r="RS508" s="34"/>
      <c r="RT508" s="34"/>
      <c r="RU508" s="34"/>
      <c r="RV508" s="34"/>
      <c r="RW508" s="34"/>
      <c r="RX508" s="34"/>
      <c r="RY508" s="34"/>
      <c r="RZ508" s="34"/>
      <c r="SA508" s="34"/>
      <c r="SB508" s="34"/>
      <c r="SC508" s="34"/>
      <c r="SD508" s="34"/>
      <c r="SE508" s="34"/>
      <c r="SF508" s="34"/>
      <c r="SG508" s="34"/>
      <c r="SH508" s="34"/>
      <c r="SI508" s="34"/>
      <c r="SJ508" s="34"/>
      <c r="SK508" s="34"/>
      <c r="SL508" s="34"/>
      <c r="SM508" s="34"/>
      <c r="SN508" s="34"/>
      <c r="SO508" s="34"/>
      <c r="SP508" s="34"/>
      <c r="SQ508" s="34"/>
      <c r="SR508" s="34"/>
      <c r="SS508" s="34"/>
      <c r="ST508" s="34"/>
      <c r="SU508" s="34"/>
      <c r="SV508" s="34"/>
      <c r="SW508" s="34"/>
      <c r="SX508" s="34"/>
      <c r="SY508" s="34"/>
      <c r="SZ508" s="34"/>
      <c r="TA508" s="34"/>
      <c r="TB508" s="34"/>
      <c r="TC508" s="34"/>
      <c r="TD508" s="34"/>
      <c r="TE508" s="34"/>
      <c r="TF508" s="34"/>
      <c r="TG508" s="34"/>
      <c r="TH508" s="34"/>
      <c r="TI508" s="34"/>
      <c r="TJ508" s="34"/>
      <c r="TK508" s="34"/>
      <c r="TL508" s="34"/>
      <c r="TM508" s="34"/>
      <c r="TN508" s="34"/>
      <c r="TO508" s="34"/>
      <c r="TP508" s="34"/>
      <c r="TQ508" s="34"/>
      <c r="TR508" s="34"/>
      <c r="TS508" s="34"/>
      <c r="TT508" s="34"/>
      <c r="TU508" s="34"/>
      <c r="TV508" s="34"/>
      <c r="TW508" s="34"/>
      <c r="TX508" s="34"/>
      <c r="TY508" s="34"/>
      <c r="TZ508" s="34"/>
      <c r="UA508" s="34"/>
      <c r="UB508" s="34"/>
      <c r="UC508" s="34"/>
      <c r="UD508" s="34"/>
      <c r="UE508" s="34"/>
      <c r="UF508" s="34"/>
      <c r="UG508" s="34"/>
      <c r="UH508" s="34"/>
      <c r="UI508" s="34"/>
      <c r="UJ508" s="34"/>
      <c r="UK508" s="34"/>
      <c r="UL508" s="34"/>
      <c r="UM508" s="34"/>
      <c r="UN508" s="34"/>
      <c r="UO508" s="34"/>
      <c r="UP508" s="34"/>
      <c r="UQ508" s="34"/>
      <c r="UR508" s="34"/>
      <c r="US508" s="34"/>
      <c r="UT508" s="34"/>
      <c r="UU508" s="34"/>
      <c r="UV508" s="34"/>
      <c r="UW508" s="34"/>
      <c r="UX508" s="34"/>
      <c r="UY508" s="34"/>
      <c r="UZ508" s="34"/>
      <c r="VA508" s="34"/>
      <c r="VB508" s="34"/>
      <c r="VC508" s="34"/>
      <c r="VD508" s="34"/>
      <c r="VE508" s="34"/>
      <c r="VF508" s="34"/>
      <c r="VG508" s="34"/>
      <c r="VH508" s="34"/>
      <c r="VI508" s="34"/>
      <c r="VJ508" s="34"/>
      <c r="VK508" s="34"/>
      <c r="VL508" s="34"/>
      <c r="VM508" s="34"/>
      <c r="VN508" s="34"/>
      <c r="VO508" s="34"/>
      <c r="VP508" s="34"/>
      <c r="VQ508" s="34"/>
      <c r="VR508" s="34"/>
      <c r="VS508" s="34"/>
      <c r="VT508" s="34"/>
      <c r="VU508" s="34"/>
      <c r="VV508" s="34"/>
      <c r="VW508" s="34"/>
      <c r="VX508" s="34"/>
      <c r="VY508" s="34"/>
      <c r="VZ508" s="34"/>
      <c r="WA508" s="34"/>
      <c r="WB508" s="34"/>
      <c r="WC508" s="34"/>
      <c r="WD508" s="34"/>
      <c r="WE508" s="34"/>
      <c r="WF508" s="34"/>
      <c r="WG508" s="34"/>
      <c r="WH508" s="34"/>
      <c r="WI508" s="34"/>
      <c r="WJ508" s="34"/>
      <c r="WK508" s="34"/>
      <c r="WL508" s="34"/>
      <c r="WM508" s="34"/>
      <c r="WN508" s="34"/>
      <c r="WO508" s="34"/>
      <c r="WP508" s="34"/>
      <c r="WQ508" s="34"/>
      <c r="WR508" s="34"/>
      <c r="WS508" s="34"/>
      <c r="WT508" s="34"/>
      <c r="WU508" s="34"/>
      <c r="WV508" s="34"/>
      <c r="WW508" s="34"/>
      <c r="WX508" s="34"/>
      <c r="WY508" s="34"/>
      <c r="WZ508" s="34"/>
      <c r="XA508" s="34"/>
      <c r="XB508" s="34"/>
      <c r="XC508" s="34"/>
      <c r="XD508" s="34"/>
      <c r="XE508" s="34"/>
      <c r="XF508" s="34"/>
      <c r="XG508" s="34"/>
      <c r="XH508" s="34"/>
      <c r="XI508" s="34"/>
      <c r="XJ508" s="34"/>
      <c r="XK508" s="34"/>
      <c r="XL508" s="34"/>
      <c r="XM508" s="34"/>
      <c r="XN508" s="34"/>
      <c r="XO508" s="34"/>
      <c r="XP508" s="34"/>
      <c r="XQ508" s="34"/>
      <c r="XR508" s="34"/>
      <c r="XS508" s="34"/>
      <c r="XT508" s="34"/>
      <c r="XU508" s="34"/>
      <c r="XV508" s="34"/>
      <c r="XW508" s="34"/>
      <c r="XX508" s="34"/>
      <c r="XY508" s="34"/>
      <c r="XZ508" s="34"/>
      <c r="YA508" s="34"/>
      <c r="YB508" s="34"/>
      <c r="YC508" s="34"/>
      <c r="YD508" s="34"/>
      <c r="YE508" s="34"/>
      <c r="YF508" s="34"/>
      <c r="YG508" s="34"/>
      <c r="YH508" s="34"/>
      <c r="YI508" s="34"/>
      <c r="YJ508" s="34"/>
      <c r="YK508" s="34"/>
      <c r="YL508" s="34"/>
      <c r="YM508" s="34"/>
      <c r="YN508" s="34"/>
      <c r="YO508" s="34"/>
      <c r="YP508" s="34"/>
      <c r="YQ508" s="34"/>
      <c r="YR508" s="34"/>
      <c r="YS508" s="34"/>
      <c r="YT508" s="34"/>
      <c r="YU508" s="34"/>
      <c r="YV508" s="34"/>
      <c r="YW508" s="34"/>
      <c r="YX508" s="34"/>
      <c r="YY508" s="34"/>
      <c r="YZ508" s="34"/>
      <c r="ZA508" s="34"/>
      <c r="ZB508" s="34"/>
      <c r="ZC508" s="34"/>
      <c r="ZD508" s="34"/>
      <c r="ZE508" s="34"/>
      <c r="ZF508" s="34"/>
      <c r="ZG508" s="34"/>
      <c r="ZH508" s="34"/>
      <c r="ZI508" s="34"/>
      <c r="ZJ508" s="34"/>
      <c r="ZK508" s="34"/>
      <c r="ZL508" s="34"/>
      <c r="ZM508" s="34"/>
      <c r="ZN508" s="34"/>
      <c r="ZO508" s="34"/>
      <c r="ZP508" s="34"/>
      <c r="ZQ508" s="34"/>
      <c r="ZR508" s="34"/>
      <c r="ZS508" s="34"/>
      <c r="ZT508" s="34"/>
      <c r="ZU508" s="34"/>
      <c r="ZV508" s="34"/>
      <c r="ZW508" s="34"/>
      <c r="ZX508" s="34"/>
      <c r="ZY508" s="34"/>
      <c r="ZZ508" s="34"/>
      <c r="AAA508" s="34"/>
      <c r="AAB508" s="34"/>
      <c r="AAC508" s="34"/>
      <c r="AAD508" s="34"/>
      <c r="AAE508" s="34"/>
      <c r="AAF508" s="34"/>
      <c r="AAG508" s="34"/>
      <c r="AAH508" s="34"/>
      <c r="AAI508" s="34"/>
      <c r="AAJ508" s="34"/>
      <c r="AAK508" s="34"/>
      <c r="AAL508" s="34"/>
      <c r="AAM508" s="34"/>
      <c r="AAN508" s="34"/>
      <c r="AAO508" s="34"/>
      <c r="AAP508" s="34"/>
      <c r="AAQ508" s="34"/>
      <c r="AAR508" s="34"/>
      <c r="AAS508" s="34"/>
      <c r="AAT508" s="34"/>
      <c r="AAU508" s="34"/>
      <c r="AAV508" s="34"/>
      <c r="AAW508" s="34"/>
      <c r="AAX508" s="34"/>
      <c r="AAY508" s="34"/>
      <c r="AAZ508" s="34"/>
      <c r="ABA508" s="34"/>
      <c r="ABB508" s="34"/>
      <c r="ABC508" s="34"/>
      <c r="ABD508" s="34"/>
      <c r="ABE508" s="34"/>
      <c r="ABF508" s="34"/>
      <c r="ABG508" s="34"/>
      <c r="ABH508" s="34"/>
      <c r="ABI508" s="34"/>
      <c r="ABJ508" s="34"/>
      <c r="ABK508" s="34"/>
      <c r="ABL508" s="34"/>
      <c r="ABM508" s="34"/>
      <c r="ABN508" s="34"/>
      <c r="ABO508" s="34"/>
      <c r="ABP508" s="34"/>
      <c r="ABQ508" s="34"/>
      <c r="ABR508" s="34"/>
      <c r="ABS508" s="34"/>
      <c r="ABT508" s="34"/>
      <c r="ABU508" s="34"/>
      <c r="ABV508" s="34"/>
      <c r="ABW508" s="34"/>
      <c r="ABX508" s="34"/>
      <c r="ABY508" s="34"/>
      <c r="ABZ508" s="34"/>
      <c r="ACA508" s="34"/>
      <c r="ACB508" s="34"/>
      <c r="ACC508" s="34"/>
      <c r="ACD508" s="34"/>
      <c r="ACE508" s="34"/>
      <c r="ACF508" s="34"/>
      <c r="ACG508" s="34"/>
      <c r="ACH508" s="34"/>
      <c r="ACI508" s="34"/>
      <c r="ACJ508" s="34"/>
      <c r="ACK508" s="34"/>
      <c r="ACL508" s="34"/>
      <c r="ACM508" s="34"/>
      <c r="ACN508" s="34"/>
      <c r="ACO508" s="34"/>
      <c r="ACP508" s="34"/>
      <c r="ACQ508" s="34"/>
      <c r="ACR508" s="34"/>
      <c r="ACS508" s="34"/>
      <c r="ACT508" s="34"/>
      <c r="ACU508" s="34"/>
      <c r="ACV508" s="34"/>
      <c r="ACW508" s="34"/>
      <c r="ACX508" s="34"/>
      <c r="ACY508" s="34"/>
      <c r="ACZ508" s="34"/>
      <c r="ADA508" s="34"/>
      <c r="ADB508" s="34"/>
      <c r="ADC508" s="34"/>
      <c r="ADD508" s="34"/>
      <c r="ADE508" s="34"/>
      <c r="ADF508" s="34"/>
      <c r="ADG508" s="34"/>
      <c r="ADH508" s="34"/>
      <c r="ADI508" s="34"/>
      <c r="ADJ508" s="34"/>
      <c r="ADK508" s="34"/>
      <c r="ADL508" s="34"/>
      <c r="ADM508" s="34"/>
      <c r="ADN508" s="34"/>
      <c r="ADO508" s="34"/>
      <c r="ADP508" s="34"/>
      <c r="ADQ508" s="34"/>
      <c r="ADR508" s="34"/>
      <c r="ADS508" s="34"/>
      <c r="ADT508" s="34"/>
      <c r="ADU508" s="34"/>
      <c r="ADV508" s="34"/>
      <c r="ADW508" s="34"/>
      <c r="ADX508" s="34"/>
      <c r="ADY508" s="34"/>
      <c r="ADZ508" s="34"/>
      <c r="AEA508" s="34"/>
      <c r="AEB508" s="34"/>
      <c r="AEC508" s="34"/>
      <c r="AED508" s="34"/>
      <c r="AEE508" s="34"/>
      <c r="AEF508" s="34"/>
      <c r="AEG508" s="34"/>
      <c r="AEH508" s="34"/>
      <c r="AEI508" s="34"/>
      <c r="AEJ508" s="34"/>
      <c r="AEK508" s="34"/>
      <c r="AEL508" s="34"/>
      <c r="AEM508" s="34"/>
      <c r="AEN508" s="34"/>
      <c r="AEO508" s="34"/>
      <c r="AEP508" s="34"/>
      <c r="AEQ508" s="34"/>
      <c r="AER508" s="34"/>
      <c r="AES508" s="34"/>
      <c r="AET508" s="34"/>
      <c r="AEU508" s="34"/>
      <c r="AEV508" s="34"/>
      <c r="AEW508" s="34"/>
      <c r="AEX508" s="34"/>
      <c r="AEY508" s="34"/>
      <c r="AEZ508" s="34"/>
      <c r="AFA508" s="34"/>
      <c r="AFB508" s="34"/>
      <c r="AFC508" s="34"/>
      <c r="AFD508" s="34"/>
      <c r="AFE508" s="34"/>
      <c r="AFF508" s="34"/>
      <c r="AFG508" s="34"/>
      <c r="AFH508" s="34"/>
      <c r="AFI508" s="34"/>
      <c r="AFJ508" s="34"/>
      <c r="AFK508" s="34"/>
      <c r="AFL508" s="34"/>
      <c r="AFM508" s="34"/>
      <c r="AFN508" s="34"/>
      <c r="AFO508" s="34"/>
      <c r="AFP508" s="34"/>
      <c r="AFQ508" s="34"/>
      <c r="AFR508" s="34"/>
      <c r="AFS508" s="34"/>
      <c r="AFT508" s="34"/>
      <c r="AFU508" s="34"/>
      <c r="AFV508" s="34"/>
      <c r="AFW508" s="34"/>
      <c r="AFX508" s="34"/>
      <c r="AFY508" s="34"/>
      <c r="AFZ508" s="34"/>
      <c r="AGA508" s="34"/>
      <c r="AGB508" s="34"/>
      <c r="AGC508" s="34"/>
      <c r="AGD508" s="34"/>
      <c r="AGE508" s="34"/>
      <c r="AGF508" s="34"/>
      <c r="AGG508" s="34"/>
      <c r="AGH508" s="34"/>
      <c r="AGI508" s="34"/>
      <c r="AGJ508" s="34"/>
      <c r="AGK508" s="34"/>
      <c r="AGL508" s="34"/>
      <c r="AGM508" s="34"/>
      <c r="AGN508" s="34"/>
      <c r="AGO508" s="34"/>
      <c r="AGP508" s="34"/>
      <c r="AGQ508" s="34"/>
      <c r="AGR508" s="34"/>
      <c r="AGS508" s="34"/>
      <c r="AGT508" s="34"/>
      <c r="AGU508" s="34"/>
      <c r="AGV508" s="34"/>
      <c r="AGW508" s="34"/>
      <c r="AGX508" s="34"/>
      <c r="AGY508" s="34"/>
      <c r="AGZ508" s="34"/>
      <c r="AHA508" s="34"/>
      <c r="AHB508" s="34"/>
      <c r="AHC508" s="34"/>
      <c r="AHD508" s="34"/>
      <c r="AHE508" s="34"/>
      <c r="AHF508" s="34"/>
      <c r="AHG508" s="34"/>
      <c r="AHH508" s="34"/>
      <c r="AHI508" s="34"/>
      <c r="AHJ508" s="34"/>
      <c r="AHK508" s="34"/>
      <c r="AHL508" s="34"/>
      <c r="AHM508" s="34"/>
      <c r="AHN508" s="34"/>
      <c r="AHO508" s="34"/>
      <c r="AHP508" s="34"/>
      <c r="AHQ508" s="34"/>
      <c r="AHR508" s="34"/>
      <c r="AHS508" s="34"/>
      <c r="AHT508" s="34"/>
      <c r="AHU508" s="34"/>
      <c r="AHV508" s="34"/>
      <c r="AHW508" s="34"/>
      <c r="AHX508" s="34"/>
      <c r="AHY508" s="34"/>
      <c r="AHZ508" s="34"/>
      <c r="AIA508" s="34"/>
      <c r="AIB508" s="34"/>
      <c r="AIC508" s="34"/>
      <c r="AID508" s="34"/>
      <c r="AIE508" s="34"/>
      <c r="AIF508" s="34"/>
      <c r="AIG508" s="34"/>
      <c r="AIH508" s="34"/>
      <c r="AII508" s="34"/>
      <c r="AIJ508" s="34"/>
      <c r="AIK508" s="34"/>
      <c r="AIL508" s="34"/>
      <c r="AIM508" s="34"/>
      <c r="AIN508" s="34"/>
      <c r="AIO508" s="34"/>
      <c r="AIP508" s="34"/>
      <c r="AIQ508" s="34"/>
      <c r="AIR508" s="34"/>
      <c r="AIS508" s="34"/>
      <c r="AIT508" s="34"/>
      <c r="AIU508" s="34"/>
      <c r="AIV508" s="34"/>
      <c r="AIW508" s="34"/>
      <c r="AIX508" s="34"/>
      <c r="AIY508" s="34"/>
      <c r="AIZ508" s="34"/>
      <c r="AJA508" s="34"/>
      <c r="AJB508" s="34"/>
      <c r="AJC508" s="34"/>
      <c r="AJD508" s="34"/>
      <c r="AJE508" s="34"/>
      <c r="AJF508" s="34"/>
      <c r="AJG508" s="34"/>
      <c r="AJH508" s="34"/>
      <c r="AJI508" s="34"/>
      <c r="AJJ508" s="34"/>
      <c r="AJK508" s="34"/>
      <c r="AJL508" s="34"/>
      <c r="AJM508" s="34"/>
      <c r="AJN508" s="34"/>
      <c r="AJO508" s="34"/>
      <c r="AJP508" s="34"/>
      <c r="AJQ508" s="34"/>
      <c r="AJR508" s="34"/>
      <c r="AJS508" s="34"/>
      <c r="AJT508" s="34"/>
      <c r="AJU508" s="34"/>
      <c r="AJV508" s="34"/>
      <c r="AJW508" s="34"/>
      <c r="AJX508" s="34"/>
      <c r="AJY508" s="34"/>
      <c r="AJZ508" s="34"/>
      <c r="AKA508" s="34"/>
      <c r="AKB508" s="34"/>
      <c r="AKC508" s="34"/>
      <c r="AKD508" s="34"/>
      <c r="AKE508" s="34"/>
      <c r="AKF508" s="34"/>
      <c r="AKG508" s="34"/>
      <c r="AKH508" s="34"/>
      <c r="AKI508" s="34"/>
      <c r="AKJ508" s="34"/>
      <c r="AKK508" s="34"/>
      <c r="AKL508" s="34"/>
      <c r="AKM508" s="34"/>
      <c r="AKN508" s="34"/>
      <c r="AKO508" s="34"/>
      <c r="AKP508" s="34"/>
      <c r="AKQ508" s="34"/>
      <c r="AKR508" s="34"/>
      <c r="AKS508" s="34"/>
      <c r="AKT508" s="34"/>
      <c r="AKU508" s="34"/>
      <c r="AKV508" s="34"/>
      <c r="AKW508" s="34"/>
      <c r="AKX508" s="34"/>
      <c r="AKY508" s="34"/>
      <c r="AKZ508" s="34"/>
      <c r="ALA508" s="34"/>
      <c r="ALB508" s="34"/>
      <c r="ALC508" s="34"/>
      <c r="ALD508" s="34"/>
      <c r="ALE508" s="34"/>
      <c r="ALF508" s="34"/>
      <c r="ALG508" s="34"/>
      <c r="ALH508" s="34"/>
      <c r="ALI508" s="34"/>
      <c r="ALJ508" s="34"/>
      <c r="ALK508" s="34"/>
      <c r="ALL508" s="34"/>
      <c r="ALM508" s="34"/>
      <c r="ALN508" s="34"/>
      <c r="ALO508" s="34"/>
      <c r="ALP508" s="34"/>
      <c r="ALQ508" s="34"/>
      <c r="ALR508" s="34"/>
      <c r="ALS508" s="34"/>
      <c r="ALT508" s="34"/>
      <c r="ALU508" s="34"/>
      <c r="ALV508" s="34"/>
      <c r="ALW508" s="34"/>
      <c r="ALX508" s="34"/>
      <c r="ALY508" s="34"/>
      <c r="ALZ508" s="34"/>
      <c r="AMA508" s="34"/>
      <c r="AMB508" s="34"/>
      <c r="AMC508" s="34"/>
      <c r="AMD508" s="34"/>
      <c r="AME508" s="34"/>
      <c r="AMF508" s="34"/>
      <c r="AMG508" s="34"/>
      <c r="AMH508" s="34"/>
      <c r="AMI508" s="34"/>
      <c r="AMJ508" s="34"/>
      <c r="AMK508" s="34"/>
    </row>
    <row r="509" spans="1:1025" ht="15.75" x14ac:dyDescent="0.25">
      <c r="A509" s="34"/>
      <c r="B509" s="65" t="s">
        <v>10</v>
      </c>
      <c r="D509" s="11">
        <f>C472</f>
        <v>742.76</v>
      </c>
      <c r="E509"/>
      <c r="F509" s="34"/>
      <c r="G509" s="49" t="s">
        <v>157</v>
      </c>
      <c r="H509" s="71">
        <f>K405+K414+K418+K419+K421+K422+K423+K425+K429+K430+K433</f>
        <v>9902.873999999998</v>
      </c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34"/>
      <c r="AN509" s="34"/>
      <c r="AO509" s="34"/>
      <c r="AP509" s="34"/>
      <c r="AQ509" s="34"/>
      <c r="AR509" s="34"/>
      <c r="AS509" s="34"/>
      <c r="AT509" s="34"/>
      <c r="AU509" s="34"/>
      <c r="AV509" s="34"/>
      <c r="AW509" s="34"/>
      <c r="AX509" s="34"/>
      <c r="AY509" s="34"/>
      <c r="AZ509" s="34"/>
      <c r="BA509" s="34"/>
      <c r="BB509" s="34"/>
      <c r="BC509" s="34"/>
      <c r="BD509" s="34"/>
      <c r="BE509" s="34"/>
      <c r="BF509" s="34"/>
      <c r="BG509" s="34"/>
      <c r="BH509" s="34"/>
      <c r="BI509" s="34"/>
      <c r="BJ509" s="34"/>
      <c r="BK509" s="34"/>
      <c r="BL509" s="34"/>
      <c r="BM509" s="34"/>
      <c r="BN509" s="34"/>
      <c r="BO509" s="34"/>
      <c r="BP509" s="34"/>
      <c r="BQ509" s="34"/>
      <c r="BR509" s="34"/>
      <c r="BS509" s="34"/>
      <c r="BT509" s="34"/>
      <c r="BU509" s="34"/>
      <c r="BV509" s="34"/>
      <c r="BW509" s="34"/>
      <c r="BX509" s="34"/>
      <c r="BY509" s="34"/>
      <c r="BZ509" s="34"/>
      <c r="CA509" s="34"/>
      <c r="CB509" s="34"/>
      <c r="CC509" s="34"/>
      <c r="CD509" s="34"/>
      <c r="CE509" s="34"/>
      <c r="CF509" s="34"/>
      <c r="CG509" s="34"/>
      <c r="CH509" s="34"/>
      <c r="CI509" s="34"/>
      <c r="CJ509" s="34"/>
      <c r="CK509" s="34"/>
      <c r="CL509" s="34"/>
      <c r="CM509" s="34"/>
      <c r="CN509" s="34"/>
      <c r="CO509" s="34"/>
      <c r="CP509" s="34"/>
      <c r="CQ509" s="34"/>
      <c r="CR509" s="34"/>
      <c r="CS509" s="34"/>
      <c r="CT509" s="34"/>
      <c r="CU509" s="34"/>
      <c r="CV509" s="34"/>
      <c r="CW509" s="34"/>
      <c r="CX509" s="34"/>
      <c r="CY509" s="34"/>
      <c r="CZ509" s="34"/>
      <c r="DA509" s="34"/>
      <c r="DB509" s="34"/>
      <c r="DC509" s="34"/>
      <c r="DD509" s="34"/>
      <c r="DE509" s="34"/>
      <c r="DF509" s="34"/>
      <c r="DG509" s="34"/>
      <c r="DH509" s="34"/>
      <c r="DI509" s="34"/>
      <c r="DJ509" s="34"/>
      <c r="DK509" s="34"/>
      <c r="DL509" s="34"/>
      <c r="DM509" s="34"/>
      <c r="DN509" s="34"/>
      <c r="DO509" s="34"/>
      <c r="DP509" s="34"/>
      <c r="DQ509" s="34"/>
      <c r="DR509" s="34"/>
      <c r="DS509" s="34"/>
      <c r="DT509" s="34"/>
      <c r="DU509" s="34"/>
      <c r="DV509" s="34"/>
      <c r="DW509" s="34"/>
      <c r="DX509" s="34"/>
      <c r="DY509" s="34"/>
      <c r="DZ509" s="34"/>
      <c r="EA509" s="34"/>
      <c r="EB509" s="34"/>
      <c r="EC509" s="34"/>
      <c r="ED509" s="34"/>
      <c r="EE509" s="34"/>
      <c r="EF509" s="34"/>
      <c r="EG509" s="34"/>
      <c r="EH509" s="34"/>
      <c r="EI509" s="34"/>
      <c r="EJ509" s="34"/>
      <c r="EK509" s="34"/>
      <c r="EL509" s="34"/>
      <c r="EM509" s="34"/>
      <c r="EN509" s="34"/>
      <c r="EO509" s="34"/>
      <c r="EP509" s="34"/>
      <c r="EQ509" s="34"/>
      <c r="ER509" s="34"/>
      <c r="ES509" s="34"/>
      <c r="ET509" s="34"/>
      <c r="EU509" s="34"/>
      <c r="EV509" s="34"/>
      <c r="EW509" s="34"/>
      <c r="EX509" s="34"/>
      <c r="EY509" s="34"/>
      <c r="EZ509" s="34"/>
      <c r="FA509" s="34"/>
      <c r="FB509" s="34"/>
      <c r="FC509" s="34"/>
      <c r="FD509" s="34"/>
      <c r="FE509" s="34"/>
      <c r="FF509" s="34"/>
      <c r="FG509" s="34"/>
      <c r="FH509" s="34"/>
      <c r="FI509" s="34"/>
      <c r="FJ509" s="34"/>
      <c r="FK509" s="34"/>
      <c r="FL509" s="34"/>
      <c r="FM509" s="34"/>
      <c r="FN509" s="34"/>
      <c r="FO509" s="34"/>
      <c r="FP509" s="34"/>
      <c r="FQ509" s="34"/>
      <c r="FR509" s="34"/>
      <c r="FS509" s="34"/>
      <c r="FT509" s="34"/>
      <c r="FU509" s="34"/>
      <c r="FV509" s="34"/>
      <c r="FW509" s="34"/>
      <c r="FX509" s="34"/>
      <c r="FY509" s="34"/>
      <c r="FZ509" s="34"/>
      <c r="GA509" s="34"/>
      <c r="GB509" s="34"/>
      <c r="GC509" s="34"/>
      <c r="GD509" s="34"/>
      <c r="GE509" s="34"/>
      <c r="GF509" s="34"/>
      <c r="GG509" s="34"/>
      <c r="GH509" s="34"/>
      <c r="GI509" s="34"/>
      <c r="GJ509" s="34"/>
      <c r="GK509" s="34"/>
      <c r="GL509" s="34"/>
      <c r="GM509" s="34"/>
      <c r="GN509" s="34"/>
      <c r="GO509" s="34"/>
      <c r="GP509" s="34"/>
      <c r="GQ509" s="34"/>
      <c r="GR509" s="34"/>
      <c r="GS509" s="34"/>
      <c r="GT509" s="34"/>
      <c r="GU509" s="34"/>
      <c r="GV509" s="34"/>
      <c r="GW509" s="34"/>
      <c r="GX509" s="34"/>
      <c r="GY509" s="34"/>
      <c r="GZ509" s="34"/>
      <c r="HA509" s="34"/>
      <c r="HB509" s="34"/>
      <c r="HC509" s="34"/>
      <c r="HD509" s="34"/>
      <c r="HE509" s="34"/>
      <c r="HF509" s="34"/>
      <c r="HG509" s="34"/>
      <c r="HH509" s="34"/>
      <c r="HI509" s="34"/>
      <c r="HJ509" s="34"/>
      <c r="HK509" s="34"/>
      <c r="HL509" s="34"/>
      <c r="HM509" s="34"/>
      <c r="HN509" s="34"/>
      <c r="HO509" s="34"/>
      <c r="HP509" s="34"/>
      <c r="HQ509" s="34"/>
      <c r="HR509" s="34"/>
      <c r="HS509" s="34"/>
      <c r="HT509" s="34"/>
      <c r="HU509" s="34"/>
      <c r="HV509" s="34"/>
      <c r="HW509" s="34"/>
      <c r="HX509" s="34"/>
      <c r="HY509" s="34"/>
      <c r="HZ509" s="34"/>
      <c r="IA509" s="34"/>
      <c r="IB509" s="34"/>
      <c r="IC509" s="34"/>
      <c r="ID509" s="34"/>
      <c r="IE509" s="34"/>
      <c r="IF509" s="34"/>
      <c r="IG509" s="34"/>
      <c r="IH509" s="34"/>
      <c r="II509" s="34"/>
      <c r="IJ509" s="34"/>
      <c r="IK509" s="34"/>
      <c r="IL509" s="34"/>
      <c r="IM509" s="34"/>
      <c r="IN509" s="34"/>
      <c r="IO509" s="34"/>
      <c r="IP509" s="34"/>
      <c r="IQ509" s="34"/>
      <c r="IR509" s="34"/>
      <c r="IS509" s="34"/>
      <c r="IT509" s="34"/>
      <c r="IU509" s="34"/>
      <c r="IV509" s="34"/>
      <c r="IW509" s="34"/>
      <c r="IX509" s="34"/>
      <c r="IY509" s="34"/>
      <c r="IZ509" s="34"/>
      <c r="JA509" s="34"/>
      <c r="JB509" s="34"/>
      <c r="JC509" s="34"/>
      <c r="JD509" s="34"/>
      <c r="JE509" s="34"/>
      <c r="JF509" s="34"/>
      <c r="JG509" s="34"/>
      <c r="JH509" s="34"/>
      <c r="JI509" s="34"/>
      <c r="JJ509" s="34"/>
      <c r="JK509" s="34"/>
      <c r="JL509" s="34"/>
      <c r="JM509" s="34"/>
      <c r="JN509" s="34"/>
      <c r="JO509" s="34"/>
      <c r="JP509" s="34"/>
      <c r="JQ509" s="34"/>
      <c r="JR509" s="34"/>
      <c r="JS509" s="34"/>
      <c r="JT509" s="34"/>
      <c r="JU509" s="34"/>
      <c r="JV509" s="34"/>
      <c r="JW509" s="34"/>
      <c r="JX509" s="34"/>
      <c r="JY509" s="34"/>
      <c r="JZ509" s="34"/>
      <c r="KA509" s="34"/>
      <c r="KB509" s="34"/>
      <c r="KC509" s="34"/>
      <c r="KD509" s="34"/>
      <c r="KE509" s="34"/>
      <c r="KF509" s="34"/>
      <c r="KG509" s="34"/>
      <c r="KH509" s="34"/>
      <c r="KI509" s="34"/>
      <c r="KJ509" s="34"/>
      <c r="KK509" s="34"/>
      <c r="KL509" s="34"/>
      <c r="KM509" s="34"/>
      <c r="KN509" s="34"/>
      <c r="KO509" s="34"/>
      <c r="KP509" s="34"/>
      <c r="KQ509" s="34"/>
      <c r="KR509" s="34"/>
      <c r="KS509" s="34"/>
      <c r="KT509" s="34"/>
      <c r="KU509" s="34"/>
      <c r="KV509" s="34"/>
      <c r="KW509" s="34"/>
      <c r="KX509" s="34"/>
      <c r="KY509" s="34"/>
      <c r="KZ509" s="34"/>
      <c r="LA509" s="34"/>
      <c r="LB509" s="34"/>
      <c r="LC509" s="34"/>
      <c r="LD509" s="34"/>
      <c r="LE509" s="34"/>
      <c r="LF509" s="34"/>
      <c r="LG509" s="34"/>
      <c r="LH509" s="34"/>
      <c r="LI509" s="34"/>
      <c r="LJ509" s="34"/>
      <c r="LK509" s="34"/>
      <c r="LL509" s="34"/>
      <c r="LM509" s="34"/>
      <c r="LN509" s="34"/>
      <c r="LO509" s="34"/>
      <c r="LP509" s="34"/>
      <c r="LQ509" s="34"/>
      <c r="LR509" s="34"/>
      <c r="LS509" s="34"/>
      <c r="LT509" s="34"/>
      <c r="LU509" s="34"/>
      <c r="LV509" s="34"/>
      <c r="LW509" s="34"/>
      <c r="LX509" s="34"/>
      <c r="LY509" s="34"/>
      <c r="LZ509" s="34"/>
      <c r="MA509" s="34"/>
      <c r="MB509" s="34"/>
      <c r="MC509" s="34"/>
      <c r="MD509" s="34"/>
      <c r="ME509" s="34"/>
      <c r="MF509" s="34"/>
      <c r="MG509" s="34"/>
      <c r="MH509" s="34"/>
      <c r="MI509" s="34"/>
      <c r="MJ509" s="34"/>
      <c r="MK509" s="34"/>
      <c r="ML509" s="34"/>
      <c r="MM509" s="34"/>
      <c r="MN509" s="34"/>
      <c r="MO509" s="34"/>
      <c r="MP509" s="34"/>
      <c r="MQ509" s="34"/>
      <c r="MR509" s="34"/>
      <c r="MS509" s="34"/>
      <c r="MT509" s="34"/>
      <c r="MU509" s="34"/>
      <c r="MV509" s="34"/>
      <c r="MW509" s="34"/>
      <c r="MX509" s="34"/>
      <c r="MY509" s="34"/>
      <c r="MZ509" s="34"/>
      <c r="NA509" s="34"/>
      <c r="NB509" s="34"/>
      <c r="NC509" s="34"/>
      <c r="ND509" s="34"/>
      <c r="NE509" s="34"/>
      <c r="NF509" s="34"/>
      <c r="NG509" s="34"/>
      <c r="NH509" s="34"/>
      <c r="NI509" s="34"/>
      <c r="NJ509" s="34"/>
      <c r="NK509" s="34"/>
      <c r="NL509" s="34"/>
      <c r="NM509" s="34"/>
      <c r="NN509" s="34"/>
      <c r="NO509" s="34"/>
      <c r="NP509" s="34"/>
      <c r="NQ509" s="34"/>
      <c r="NR509" s="34"/>
      <c r="NS509" s="34"/>
      <c r="NT509" s="34"/>
      <c r="NU509" s="34"/>
      <c r="NV509" s="34"/>
      <c r="NW509" s="34"/>
      <c r="NX509" s="34"/>
      <c r="NY509" s="34"/>
      <c r="NZ509" s="34"/>
      <c r="OA509" s="34"/>
      <c r="OB509" s="34"/>
      <c r="OC509" s="34"/>
      <c r="OD509" s="34"/>
      <c r="OE509" s="34"/>
      <c r="OF509" s="34"/>
      <c r="OG509" s="34"/>
      <c r="OH509" s="34"/>
      <c r="OI509" s="34"/>
      <c r="OJ509" s="34"/>
      <c r="OK509" s="34"/>
      <c r="OL509" s="34"/>
      <c r="OM509" s="34"/>
      <c r="ON509" s="34"/>
      <c r="OO509" s="34"/>
      <c r="OP509" s="34"/>
      <c r="OQ509" s="34"/>
      <c r="OR509" s="34"/>
      <c r="OS509" s="34"/>
      <c r="OT509" s="34"/>
      <c r="OU509" s="34"/>
      <c r="OV509" s="34"/>
      <c r="OW509" s="34"/>
      <c r="OX509" s="34"/>
      <c r="OY509" s="34"/>
      <c r="OZ509" s="34"/>
      <c r="PA509" s="34"/>
      <c r="PB509" s="34"/>
      <c r="PC509" s="34"/>
      <c r="PD509" s="34"/>
      <c r="PE509" s="34"/>
      <c r="PF509" s="34"/>
      <c r="PG509" s="34"/>
      <c r="PH509" s="34"/>
      <c r="PI509" s="34"/>
      <c r="PJ509" s="34"/>
      <c r="PK509" s="34"/>
      <c r="PL509" s="34"/>
      <c r="PM509" s="34"/>
      <c r="PN509" s="34"/>
      <c r="PO509" s="34"/>
      <c r="PP509" s="34"/>
      <c r="PQ509" s="34"/>
      <c r="PR509" s="34"/>
      <c r="PS509" s="34"/>
      <c r="PT509" s="34"/>
      <c r="PU509" s="34"/>
      <c r="PV509" s="34"/>
      <c r="PW509" s="34"/>
      <c r="PX509" s="34"/>
      <c r="PY509" s="34"/>
      <c r="PZ509" s="34"/>
      <c r="QA509" s="34"/>
      <c r="QB509" s="34"/>
      <c r="QC509" s="34"/>
      <c r="QD509" s="34"/>
      <c r="QE509" s="34"/>
      <c r="QF509" s="34"/>
      <c r="QG509" s="34"/>
      <c r="QH509" s="34"/>
      <c r="QI509" s="34"/>
      <c r="QJ509" s="34"/>
      <c r="QK509" s="34"/>
      <c r="QL509" s="34"/>
      <c r="QM509" s="34"/>
      <c r="QN509" s="34"/>
      <c r="QO509" s="34"/>
      <c r="QP509" s="34"/>
      <c r="QQ509" s="34"/>
      <c r="QR509" s="34"/>
      <c r="QS509" s="34"/>
      <c r="QT509" s="34"/>
      <c r="QU509" s="34"/>
      <c r="QV509" s="34"/>
      <c r="QW509" s="34"/>
      <c r="QX509" s="34"/>
      <c r="QY509" s="34"/>
      <c r="QZ509" s="34"/>
      <c r="RA509" s="34"/>
      <c r="RB509" s="34"/>
      <c r="RC509" s="34"/>
      <c r="RD509" s="34"/>
      <c r="RE509" s="34"/>
      <c r="RF509" s="34"/>
      <c r="RG509" s="34"/>
      <c r="RH509" s="34"/>
      <c r="RI509" s="34"/>
      <c r="RJ509" s="34"/>
      <c r="RK509" s="34"/>
      <c r="RL509" s="34"/>
      <c r="RM509" s="34"/>
      <c r="RN509" s="34"/>
      <c r="RO509" s="34"/>
      <c r="RP509" s="34"/>
      <c r="RQ509" s="34"/>
      <c r="RR509" s="34"/>
      <c r="RS509" s="34"/>
      <c r="RT509" s="34"/>
      <c r="RU509" s="34"/>
      <c r="RV509" s="34"/>
      <c r="RW509" s="34"/>
      <c r="RX509" s="34"/>
      <c r="RY509" s="34"/>
      <c r="RZ509" s="34"/>
      <c r="SA509" s="34"/>
      <c r="SB509" s="34"/>
      <c r="SC509" s="34"/>
      <c r="SD509" s="34"/>
      <c r="SE509" s="34"/>
      <c r="SF509" s="34"/>
      <c r="SG509" s="34"/>
      <c r="SH509" s="34"/>
      <c r="SI509" s="34"/>
      <c r="SJ509" s="34"/>
      <c r="SK509" s="34"/>
      <c r="SL509" s="34"/>
      <c r="SM509" s="34"/>
      <c r="SN509" s="34"/>
      <c r="SO509" s="34"/>
      <c r="SP509" s="34"/>
      <c r="SQ509" s="34"/>
      <c r="SR509" s="34"/>
      <c r="SS509" s="34"/>
      <c r="ST509" s="34"/>
      <c r="SU509" s="34"/>
      <c r="SV509" s="34"/>
      <c r="SW509" s="34"/>
      <c r="SX509" s="34"/>
      <c r="SY509" s="34"/>
      <c r="SZ509" s="34"/>
      <c r="TA509" s="34"/>
      <c r="TB509" s="34"/>
      <c r="TC509" s="34"/>
      <c r="TD509" s="34"/>
      <c r="TE509" s="34"/>
      <c r="TF509" s="34"/>
      <c r="TG509" s="34"/>
      <c r="TH509" s="34"/>
      <c r="TI509" s="34"/>
      <c r="TJ509" s="34"/>
      <c r="TK509" s="34"/>
      <c r="TL509" s="34"/>
      <c r="TM509" s="34"/>
      <c r="TN509" s="34"/>
      <c r="TO509" s="34"/>
      <c r="TP509" s="34"/>
      <c r="TQ509" s="34"/>
      <c r="TR509" s="34"/>
      <c r="TS509" s="34"/>
      <c r="TT509" s="34"/>
      <c r="TU509" s="34"/>
      <c r="TV509" s="34"/>
      <c r="TW509" s="34"/>
      <c r="TX509" s="34"/>
      <c r="TY509" s="34"/>
      <c r="TZ509" s="34"/>
      <c r="UA509" s="34"/>
      <c r="UB509" s="34"/>
      <c r="UC509" s="34"/>
      <c r="UD509" s="34"/>
      <c r="UE509" s="34"/>
      <c r="UF509" s="34"/>
      <c r="UG509" s="34"/>
      <c r="UH509" s="34"/>
      <c r="UI509" s="34"/>
      <c r="UJ509" s="34"/>
      <c r="UK509" s="34"/>
      <c r="UL509" s="34"/>
      <c r="UM509" s="34"/>
      <c r="UN509" s="34"/>
      <c r="UO509" s="34"/>
      <c r="UP509" s="34"/>
      <c r="UQ509" s="34"/>
      <c r="UR509" s="34"/>
      <c r="US509" s="34"/>
      <c r="UT509" s="34"/>
      <c r="UU509" s="34"/>
      <c r="UV509" s="34"/>
      <c r="UW509" s="34"/>
      <c r="UX509" s="34"/>
      <c r="UY509" s="34"/>
      <c r="UZ509" s="34"/>
      <c r="VA509" s="34"/>
      <c r="VB509" s="34"/>
      <c r="VC509" s="34"/>
      <c r="VD509" s="34"/>
      <c r="VE509" s="34"/>
      <c r="VF509" s="34"/>
      <c r="VG509" s="34"/>
      <c r="VH509" s="34"/>
      <c r="VI509" s="34"/>
      <c r="VJ509" s="34"/>
      <c r="VK509" s="34"/>
      <c r="VL509" s="34"/>
      <c r="VM509" s="34"/>
      <c r="VN509" s="34"/>
      <c r="VO509" s="34"/>
      <c r="VP509" s="34"/>
      <c r="VQ509" s="34"/>
      <c r="VR509" s="34"/>
      <c r="VS509" s="34"/>
      <c r="VT509" s="34"/>
      <c r="VU509" s="34"/>
      <c r="VV509" s="34"/>
      <c r="VW509" s="34"/>
      <c r="VX509" s="34"/>
      <c r="VY509" s="34"/>
      <c r="VZ509" s="34"/>
      <c r="WA509" s="34"/>
      <c r="WB509" s="34"/>
      <c r="WC509" s="34"/>
      <c r="WD509" s="34"/>
      <c r="WE509" s="34"/>
      <c r="WF509" s="34"/>
      <c r="WG509" s="34"/>
      <c r="WH509" s="34"/>
      <c r="WI509" s="34"/>
      <c r="WJ509" s="34"/>
      <c r="WK509" s="34"/>
      <c r="WL509" s="34"/>
      <c r="WM509" s="34"/>
      <c r="WN509" s="34"/>
      <c r="WO509" s="34"/>
      <c r="WP509" s="34"/>
      <c r="WQ509" s="34"/>
      <c r="WR509" s="34"/>
      <c r="WS509" s="34"/>
      <c r="WT509" s="34"/>
      <c r="WU509" s="34"/>
      <c r="WV509" s="34"/>
      <c r="WW509" s="34"/>
      <c r="WX509" s="34"/>
      <c r="WY509" s="34"/>
      <c r="WZ509" s="34"/>
      <c r="XA509" s="34"/>
      <c r="XB509" s="34"/>
      <c r="XC509" s="34"/>
      <c r="XD509" s="34"/>
      <c r="XE509" s="34"/>
      <c r="XF509" s="34"/>
      <c r="XG509" s="34"/>
      <c r="XH509" s="34"/>
      <c r="XI509" s="34"/>
      <c r="XJ509" s="34"/>
      <c r="XK509" s="34"/>
      <c r="XL509" s="34"/>
      <c r="XM509" s="34"/>
      <c r="XN509" s="34"/>
      <c r="XO509" s="34"/>
      <c r="XP509" s="34"/>
      <c r="XQ509" s="34"/>
      <c r="XR509" s="34"/>
      <c r="XS509" s="34"/>
      <c r="XT509" s="34"/>
      <c r="XU509" s="34"/>
      <c r="XV509" s="34"/>
      <c r="XW509" s="34"/>
      <c r="XX509" s="34"/>
      <c r="XY509" s="34"/>
      <c r="XZ509" s="34"/>
      <c r="YA509" s="34"/>
      <c r="YB509" s="34"/>
      <c r="YC509" s="34"/>
      <c r="YD509" s="34"/>
      <c r="YE509" s="34"/>
      <c r="YF509" s="34"/>
      <c r="YG509" s="34"/>
      <c r="YH509" s="34"/>
      <c r="YI509" s="34"/>
      <c r="YJ509" s="34"/>
      <c r="YK509" s="34"/>
      <c r="YL509" s="34"/>
      <c r="YM509" s="34"/>
      <c r="YN509" s="34"/>
      <c r="YO509" s="34"/>
      <c r="YP509" s="34"/>
      <c r="YQ509" s="34"/>
      <c r="YR509" s="34"/>
      <c r="YS509" s="34"/>
      <c r="YT509" s="34"/>
      <c r="YU509" s="34"/>
      <c r="YV509" s="34"/>
      <c r="YW509" s="34"/>
      <c r="YX509" s="34"/>
      <c r="YY509" s="34"/>
      <c r="YZ509" s="34"/>
      <c r="ZA509" s="34"/>
      <c r="ZB509" s="34"/>
      <c r="ZC509" s="34"/>
      <c r="ZD509" s="34"/>
      <c r="ZE509" s="34"/>
      <c r="ZF509" s="34"/>
      <c r="ZG509" s="34"/>
      <c r="ZH509" s="34"/>
      <c r="ZI509" s="34"/>
      <c r="ZJ509" s="34"/>
      <c r="ZK509" s="34"/>
      <c r="ZL509" s="34"/>
      <c r="ZM509" s="34"/>
      <c r="ZN509" s="34"/>
      <c r="ZO509" s="34"/>
      <c r="ZP509" s="34"/>
      <c r="ZQ509" s="34"/>
      <c r="ZR509" s="34"/>
      <c r="ZS509" s="34"/>
      <c r="ZT509" s="34"/>
      <c r="ZU509" s="34"/>
      <c r="ZV509" s="34"/>
      <c r="ZW509" s="34"/>
      <c r="ZX509" s="34"/>
      <c r="ZY509" s="34"/>
      <c r="ZZ509" s="34"/>
      <c r="AAA509" s="34"/>
      <c r="AAB509" s="34"/>
      <c r="AAC509" s="34"/>
      <c r="AAD509" s="34"/>
      <c r="AAE509" s="34"/>
      <c r="AAF509" s="34"/>
      <c r="AAG509" s="34"/>
      <c r="AAH509" s="34"/>
      <c r="AAI509" s="34"/>
      <c r="AAJ509" s="34"/>
      <c r="AAK509" s="34"/>
      <c r="AAL509" s="34"/>
      <c r="AAM509" s="34"/>
      <c r="AAN509" s="34"/>
      <c r="AAO509" s="34"/>
      <c r="AAP509" s="34"/>
      <c r="AAQ509" s="34"/>
      <c r="AAR509" s="34"/>
      <c r="AAS509" s="34"/>
      <c r="AAT509" s="34"/>
      <c r="AAU509" s="34"/>
      <c r="AAV509" s="34"/>
      <c r="AAW509" s="34"/>
      <c r="AAX509" s="34"/>
      <c r="AAY509" s="34"/>
      <c r="AAZ509" s="34"/>
      <c r="ABA509" s="34"/>
      <c r="ABB509" s="34"/>
      <c r="ABC509" s="34"/>
      <c r="ABD509" s="34"/>
      <c r="ABE509" s="34"/>
      <c r="ABF509" s="34"/>
      <c r="ABG509" s="34"/>
      <c r="ABH509" s="34"/>
      <c r="ABI509" s="34"/>
      <c r="ABJ509" s="34"/>
      <c r="ABK509" s="34"/>
      <c r="ABL509" s="34"/>
      <c r="ABM509" s="34"/>
      <c r="ABN509" s="34"/>
      <c r="ABO509" s="34"/>
      <c r="ABP509" s="34"/>
      <c r="ABQ509" s="34"/>
      <c r="ABR509" s="34"/>
      <c r="ABS509" s="34"/>
      <c r="ABT509" s="34"/>
      <c r="ABU509" s="34"/>
      <c r="ABV509" s="34"/>
      <c r="ABW509" s="34"/>
      <c r="ABX509" s="34"/>
      <c r="ABY509" s="34"/>
      <c r="ABZ509" s="34"/>
      <c r="ACA509" s="34"/>
      <c r="ACB509" s="34"/>
      <c r="ACC509" s="34"/>
      <c r="ACD509" s="34"/>
      <c r="ACE509" s="34"/>
      <c r="ACF509" s="34"/>
      <c r="ACG509" s="34"/>
      <c r="ACH509" s="34"/>
      <c r="ACI509" s="34"/>
      <c r="ACJ509" s="34"/>
      <c r="ACK509" s="34"/>
      <c r="ACL509" s="34"/>
      <c r="ACM509" s="34"/>
      <c r="ACN509" s="34"/>
      <c r="ACO509" s="34"/>
      <c r="ACP509" s="34"/>
      <c r="ACQ509" s="34"/>
      <c r="ACR509" s="34"/>
      <c r="ACS509" s="34"/>
      <c r="ACT509" s="34"/>
      <c r="ACU509" s="34"/>
      <c r="ACV509" s="34"/>
      <c r="ACW509" s="34"/>
      <c r="ACX509" s="34"/>
      <c r="ACY509" s="34"/>
      <c r="ACZ509" s="34"/>
      <c r="ADA509" s="34"/>
      <c r="ADB509" s="34"/>
      <c r="ADC509" s="34"/>
      <c r="ADD509" s="34"/>
      <c r="ADE509" s="34"/>
      <c r="ADF509" s="34"/>
      <c r="ADG509" s="34"/>
      <c r="ADH509" s="34"/>
      <c r="ADI509" s="34"/>
      <c r="ADJ509" s="34"/>
      <c r="ADK509" s="34"/>
      <c r="ADL509" s="34"/>
      <c r="ADM509" s="34"/>
      <c r="ADN509" s="34"/>
      <c r="ADO509" s="34"/>
      <c r="ADP509" s="34"/>
      <c r="ADQ509" s="34"/>
      <c r="ADR509" s="34"/>
      <c r="ADS509" s="34"/>
      <c r="ADT509" s="34"/>
      <c r="ADU509" s="34"/>
      <c r="ADV509" s="34"/>
      <c r="ADW509" s="34"/>
      <c r="ADX509" s="34"/>
      <c r="ADY509" s="34"/>
      <c r="ADZ509" s="34"/>
      <c r="AEA509" s="34"/>
      <c r="AEB509" s="34"/>
      <c r="AEC509" s="34"/>
      <c r="AED509" s="34"/>
      <c r="AEE509" s="34"/>
      <c r="AEF509" s="34"/>
      <c r="AEG509" s="34"/>
      <c r="AEH509" s="34"/>
      <c r="AEI509" s="34"/>
      <c r="AEJ509" s="34"/>
      <c r="AEK509" s="34"/>
      <c r="AEL509" s="34"/>
      <c r="AEM509" s="34"/>
      <c r="AEN509" s="34"/>
      <c r="AEO509" s="34"/>
      <c r="AEP509" s="34"/>
      <c r="AEQ509" s="34"/>
      <c r="AER509" s="34"/>
      <c r="AES509" s="34"/>
      <c r="AET509" s="34"/>
      <c r="AEU509" s="34"/>
      <c r="AEV509" s="34"/>
      <c r="AEW509" s="34"/>
      <c r="AEX509" s="34"/>
      <c r="AEY509" s="34"/>
      <c r="AEZ509" s="34"/>
      <c r="AFA509" s="34"/>
      <c r="AFB509" s="34"/>
      <c r="AFC509" s="34"/>
      <c r="AFD509" s="34"/>
      <c r="AFE509" s="34"/>
      <c r="AFF509" s="34"/>
      <c r="AFG509" s="34"/>
      <c r="AFH509" s="34"/>
      <c r="AFI509" s="34"/>
      <c r="AFJ509" s="34"/>
      <c r="AFK509" s="34"/>
      <c r="AFL509" s="34"/>
      <c r="AFM509" s="34"/>
      <c r="AFN509" s="34"/>
      <c r="AFO509" s="34"/>
      <c r="AFP509" s="34"/>
      <c r="AFQ509" s="34"/>
      <c r="AFR509" s="34"/>
      <c r="AFS509" s="34"/>
      <c r="AFT509" s="34"/>
      <c r="AFU509" s="34"/>
      <c r="AFV509" s="34"/>
      <c r="AFW509" s="34"/>
      <c r="AFX509" s="34"/>
      <c r="AFY509" s="34"/>
      <c r="AFZ509" s="34"/>
      <c r="AGA509" s="34"/>
      <c r="AGB509" s="34"/>
      <c r="AGC509" s="34"/>
      <c r="AGD509" s="34"/>
      <c r="AGE509" s="34"/>
      <c r="AGF509" s="34"/>
      <c r="AGG509" s="34"/>
      <c r="AGH509" s="34"/>
      <c r="AGI509" s="34"/>
      <c r="AGJ509" s="34"/>
      <c r="AGK509" s="34"/>
      <c r="AGL509" s="34"/>
      <c r="AGM509" s="34"/>
      <c r="AGN509" s="34"/>
      <c r="AGO509" s="34"/>
      <c r="AGP509" s="34"/>
      <c r="AGQ509" s="34"/>
      <c r="AGR509" s="34"/>
      <c r="AGS509" s="34"/>
      <c r="AGT509" s="34"/>
      <c r="AGU509" s="34"/>
      <c r="AGV509" s="34"/>
      <c r="AGW509" s="34"/>
      <c r="AGX509" s="34"/>
      <c r="AGY509" s="34"/>
      <c r="AGZ509" s="34"/>
      <c r="AHA509" s="34"/>
      <c r="AHB509" s="34"/>
      <c r="AHC509" s="34"/>
      <c r="AHD509" s="34"/>
      <c r="AHE509" s="34"/>
      <c r="AHF509" s="34"/>
      <c r="AHG509" s="34"/>
      <c r="AHH509" s="34"/>
      <c r="AHI509" s="34"/>
      <c r="AHJ509" s="34"/>
      <c r="AHK509" s="34"/>
      <c r="AHL509" s="34"/>
      <c r="AHM509" s="34"/>
      <c r="AHN509" s="34"/>
      <c r="AHO509" s="34"/>
      <c r="AHP509" s="34"/>
      <c r="AHQ509" s="34"/>
      <c r="AHR509" s="34"/>
      <c r="AHS509" s="34"/>
      <c r="AHT509" s="34"/>
      <c r="AHU509" s="34"/>
      <c r="AHV509" s="34"/>
      <c r="AHW509" s="34"/>
      <c r="AHX509" s="34"/>
      <c r="AHY509" s="34"/>
      <c r="AHZ509" s="34"/>
      <c r="AIA509" s="34"/>
      <c r="AIB509" s="34"/>
      <c r="AIC509" s="34"/>
      <c r="AID509" s="34"/>
      <c r="AIE509" s="34"/>
      <c r="AIF509" s="34"/>
      <c r="AIG509" s="34"/>
      <c r="AIH509" s="34"/>
      <c r="AII509" s="34"/>
      <c r="AIJ509" s="34"/>
      <c r="AIK509" s="34"/>
      <c r="AIL509" s="34"/>
      <c r="AIM509" s="34"/>
      <c r="AIN509" s="34"/>
      <c r="AIO509" s="34"/>
      <c r="AIP509" s="34"/>
      <c r="AIQ509" s="34"/>
      <c r="AIR509" s="34"/>
      <c r="AIS509" s="34"/>
      <c r="AIT509" s="34"/>
      <c r="AIU509" s="34"/>
      <c r="AIV509" s="34"/>
      <c r="AIW509" s="34"/>
      <c r="AIX509" s="34"/>
      <c r="AIY509" s="34"/>
      <c r="AIZ509" s="34"/>
      <c r="AJA509" s="34"/>
      <c r="AJB509" s="34"/>
      <c r="AJC509" s="34"/>
      <c r="AJD509" s="34"/>
      <c r="AJE509" s="34"/>
      <c r="AJF509" s="34"/>
      <c r="AJG509" s="34"/>
      <c r="AJH509" s="34"/>
      <c r="AJI509" s="34"/>
      <c r="AJJ509" s="34"/>
      <c r="AJK509" s="34"/>
      <c r="AJL509" s="34"/>
      <c r="AJM509" s="34"/>
      <c r="AJN509" s="34"/>
      <c r="AJO509" s="34"/>
      <c r="AJP509" s="34"/>
      <c r="AJQ509" s="34"/>
      <c r="AJR509" s="34"/>
      <c r="AJS509" s="34"/>
      <c r="AJT509" s="34"/>
      <c r="AJU509" s="34"/>
      <c r="AJV509" s="34"/>
      <c r="AJW509" s="34"/>
      <c r="AJX509" s="34"/>
      <c r="AJY509" s="34"/>
      <c r="AJZ509" s="34"/>
      <c r="AKA509" s="34"/>
      <c r="AKB509" s="34"/>
      <c r="AKC509" s="34"/>
      <c r="AKD509" s="34"/>
      <c r="AKE509" s="34"/>
      <c r="AKF509" s="34"/>
      <c r="AKG509" s="34"/>
      <c r="AKH509" s="34"/>
      <c r="AKI509" s="34"/>
      <c r="AKJ509" s="34"/>
      <c r="AKK509" s="34"/>
      <c r="AKL509" s="34"/>
      <c r="AKM509" s="34"/>
      <c r="AKN509" s="34"/>
      <c r="AKO509" s="34"/>
      <c r="AKP509" s="34"/>
      <c r="AKQ509" s="34"/>
      <c r="AKR509" s="34"/>
      <c r="AKS509" s="34"/>
      <c r="AKT509" s="34"/>
      <c r="AKU509" s="34"/>
      <c r="AKV509" s="34"/>
      <c r="AKW509" s="34"/>
      <c r="AKX509" s="34"/>
      <c r="AKY509" s="34"/>
      <c r="AKZ509" s="34"/>
      <c r="ALA509" s="34"/>
      <c r="ALB509" s="34"/>
      <c r="ALC509" s="34"/>
      <c r="ALD509" s="34"/>
      <c r="ALE509" s="34"/>
      <c r="ALF509" s="34"/>
      <c r="ALG509" s="34"/>
      <c r="ALH509" s="34"/>
      <c r="ALI509" s="34"/>
      <c r="ALJ509" s="34"/>
      <c r="ALK509" s="34"/>
      <c r="ALL509" s="34"/>
      <c r="ALM509" s="34"/>
      <c r="ALN509" s="34"/>
      <c r="ALO509" s="34"/>
      <c r="ALP509" s="34"/>
      <c r="ALQ509" s="34"/>
      <c r="ALR509" s="34"/>
      <c r="ALS509" s="34"/>
      <c r="ALT509" s="34"/>
      <c r="ALU509" s="34"/>
      <c r="ALV509" s="34"/>
      <c r="ALW509" s="34"/>
      <c r="ALX509" s="34"/>
      <c r="ALY509" s="34"/>
      <c r="ALZ509" s="34"/>
      <c r="AMA509" s="34"/>
      <c r="AMB509" s="34"/>
      <c r="AMC509" s="34"/>
      <c r="AMD509" s="34"/>
      <c r="AME509" s="34"/>
      <c r="AMF509" s="34"/>
      <c r="AMG509" s="34"/>
      <c r="AMH509" s="34"/>
      <c r="AMI509" s="34"/>
      <c r="AMJ509" s="34"/>
      <c r="AMK509" s="34"/>
    </row>
    <row r="510" spans="1:1025" x14ac:dyDescent="0.25">
      <c r="A510" s="34"/>
      <c r="E510"/>
      <c r="F510" s="34"/>
      <c r="G510" s="69"/>
      <c r="H510" s="70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  <c r="AJ510" s="34"/>
      <c r="AK510" s="34"/>
      <c r="AL510" s="34"/>
      <c r="AM510" s="34"/>
      <c r="AN510" s="34"/>
      <c r="AO510" s="34"/>
      <c r="AP510" s="34"/>
      <c r="AQ510" s="34"/>
      <c r="AR510" s="34"/>
      <c r="AS510" s="34"/>
      <c r="AT510" s="34"/>
      <c r="AU510" s="34"/>
      <c r="AV510" s="34"/>
      <c r="AW510" s="34"/>
      <c r="AX510" s="34"/>
      <c r="AY510" s="34"/>
      <c r="AZ510" s="34"/>
      <c r="BA510" s="34"/>
      <c r="BB510" s="34"/>
      <c r="BC510" s="34"/>
      <c r="BD510" s="34"/>
      <c r="BE510" s="34"/>
      <c r="BF510" s="34"/>
      <c r="BG510" s="34"/>
      <c r="BH510" s="34"/>
      <c r="BI510" s="34"/>
      <c r="BJ510" s="34"/>
      <c r="BK510" s="34"/>
      <c r="BL510" s="34"/>
      <c r="BM510" s="34"/>
      <c r="BN510" s="34"/>
      <c r="BO510" s="34"/>
      <c r="BP510" s="34"/>
      <c r="BQ510" s="34"/>
      <c r="BR510" s="34"/>
      <c r="BS510" s="34"/>
      <c r="BT510" s="34"/>
      <c r="BU510" s="34"/>
      <c r="BV510" s="34"/>
      <c r="BW510" s="34"/>
      <c r="BX510" s="34"/>
      <c r="BY510" s="34"/>
      <c r="BZ510" s="34"/>
      <c r="CA510" s="34"/>
      <c r="CB510" s="34"/>
      <c r="CC510" s="34"/>
      <c r="CD510" s="34"/>
      <c r="CE510" s="34"/>
      <c r="CF510" s="34"/>
      <c r="CG510" s="34"/>
      <c r="CH510" s="34"/>
      <c r="CI510" s="34"/>
      <c r="CJ510" s="34"/>
      <c r="CK510" s="34"/>
      <c r="CL510" s="34"/>
      <c r="CM510" s="34"/>
      <c r="CN510" s="34"/>
      <c r="CO510" s="34"/>
      <c r="CP510" s="34"/>
      <c r="CQ510" s="34"/>
      <c r="CR510" s="34"/>
      <c r="CS510" s="34"/>
      <c r="CT510" s="34"/>
      <c r="CU510" s="34"/>
      <c r="CV510" s="34"/>
      <c r="CW510" s="34"/>
      <c r="CX510" s="34"/>
      <c r="CY510" s="34"/>
      <c r="CZ510" s="34"/>
      <c r="DA510" s="34"/>
      <c r="DB510" s="34"/>
      <c r="DC510" s="34"/>
      <c r="DD510" s="34"/>
      <c r="DE510" s="34"/>
      <c r="DF510" s="34"/>
      <c r="DG510" s="34"/>
      <c r="DH510" s="34"/>
      <c r="DI510" s="34"/>
      <c r="DJ510" s="34"/>
      <c r="DK510" s="34"/>
      <c r="DL510" s="34"/>
      <c r="DM510" s="34"/>
      <c r="DN510" s="34"/>
      <c r="DO510" s="34"/>
      <c r="DP510" s="34"/>
      <c r="DQ510" s="34"/>
      <c r="DR510" s="34"/>
      <c r="DS510" s="34"/>
      <c r="DT510" s="34"/>
      <c r="DU510" s="34"/>
      <c r="DV510" s="34"/>
      <c r="DW510" s="34"/>
      <c r="DX510" s="34"/>
      <c r="DY510" s="34"/>
      <c r="DZ510" s="34"/>
      <c r="EA510" s="34"/>
      <c r="EB510" s="34"/>
      <c r="EC510" s="34"/>
      <c r="ED510" s="34"/>
      <c r="EE510" s="34"/>
      <c r="EF510" s="34"/>
      <c r="EG510" s="34"/>
      <c r="EH510" s="34"/>
      <c r="EI510" s="34"/>
      <c r="EJ510" s="34"/>
      <c r="EK510" s="34"/>
      <c r="EL510" s="34"/>
      <c r="EM510" s="34"/>
      <c r="EN510" s="34"/>
      <c r="EO510" s="34"/>
      <c r="EP510" s="34"/>
      <c r="EQ510" s="34"/>
      <c r="ER510" s="34"/>
      <c r="ES510" s="34"/>
      <c r="ET510" s="34"/>
      <c r="EU510" s="34"/>
      <c r="EV510" s="34"/>
      <c r="EW510" s="34"/>
      <c r="EX510" s="34"/>
      <c r="EY510" s="34"/>
      <c r="EZ510" s="34"/>
      <c r="FA510" s="34"/>
      <c r="FB510" s="34"/>
      <c r="FC510" s="34"/>
      <c r="FD510" s="34"/>
      <c r="FE510" s="34"/>
      <c r="FF510" s="34"/>
      <c r="FG510" s="34"/>
      <c r="FH510" s="34"/>
      <c r="FI510" s="34"/>
      <c r="FJ510" s="34"/>
      <c r="FK510" s="34"/>
      <c r="FL510" s="34"/>
      <c r="FM510" s="34"/>
      <c r="FN510" s="34"/>
      <c r="FO510" s="34"/>
      <c r="FP510" s="34"/>
      <c r="FQ510" s="34"/>
      <c r="FR510" s="34"/>
      <c r="FS510" s="34"/>
      <c r="FT510" s="34"/>
      <c r="FU510" s="34"/>
      <c r="FV510" s="34"/>
      <c r="FW510" s="34"/>
      <c r="FX510" s="34"/>
      <c r="FY510" s="34"/>
      <c r="FZ510" s="34"/>
      <c r="GA510" s="34"/>
      <c r="GB510" s="34"/>
      <c r="GC510" s="34"/>
      <c r="GD510" s="34"/>
      <c r="GE510" s="34"/>
      <c r="GF510" s="34"/>
      <c r="GG510" s="34"/>
      <c r="GH510" s="34"/>
      <c r="GI510" s="34"/>
      <c r="GJ510" s="34"/>
      <c r="GK510" s="34"/>
      <c r="GL510" s="34"/>
      <c r="GM510" s="34"/>
      <c r="GN510" s="34"/>
      <c r="GO510" s="34"/>
      <c r="GP510" s="34"/>
      <c r="GQ510" s="34"/>
      <c r="GR510" s="34"/>
      <c r="GS510" s="34"/>
      <c r="GT510" s="34"/>
      <c r="GU510" s="34"/>
      <c r="GV510" s="34"/>
      <c r="GW510" s="34"/>
      <c r="GX510" s="34"/>
      <c r="GY510" s="34"/>
      <c r="GZ510" s="34"/>
      <c r="HA510" s="34"/>
      <c r="HB510" s="34"/>
      <c r="HC510" s="34"/>
      <c r="HD510" s="34"/>
      <c r="HE510" s="34"/>
      <c r="HF510" s="34"/>
      <c r="HG510" s="34"/>
      <c r="HH510" s="34"/>
      <c r="HI510" s="34"/>
      <c r="HJ510" s="34"/>
      <c r="HK510" s="34"/>
      <c r="HL510" s="34"/>
      <c r="HM510" s="34"/>
      <c r="HN510" s="34"/>
      <c r="HO510" s="34"/>
      <c r="HP510" s="34"/>
      <c r="HQ510" s="34"/>
      <c r="HR510" s="34"/>
      <c r="HS510" s="34"/>
      <c r="HT510" s="34"/>
      <c r="HU510" s="34"/>
      <c r="HV510" s="34"/>
      <c r="HW510" s="34"/>
      <c r="HX510" s="34"/>
      <c r="HY510" s="34"/>
      <c r="HZ510" s="34"/>
      <c r="IA510" s="34"/>
      <c r="IB510" s="34"/>
      <c r="IC510" s="34"/>
      <c r="ID510" s="34"/>
      <c r="IE510" s="34"/>
      <c r="IF510" s="34"/>
      <c r="IG510" s="34"/>
      <c r="IH510" s="34"/>
      <c r="II510" s="34"/>
      <c r="IJ510" s="34"/>
      <c r="IK510" s="34"/>
      <c r="IL510" s="34"/>
      <c r="IM510" s="34"/>
      <c r="IN510" s="34"/>
      <c r="IO510" s="34"/>
      <c r="IP510" s="34"/>
      <c r="IQ510" s="34"/>
      <c r="IR510" s="34"/>
      <c r="IS510" s="34"/>
      <c r="IT510" s="34"/>
      <c r="IU510" s="34"/>
      <c r="IV510" s="34"/>
      <c r="IW510" s="34"/>
      <c r="IX510" s="34"/>
      <c r="IY510" s="34"/>
      <c r="IZ510" s="34"/>
      <c r="JA510" s="34"/>
      <c r="JB510" s="34"/>
      <c r="JC510" s="34"/>
      <c r="JD510" s="34"/>
      <c r="JE510" s="34"/>
      <c r="JF510" s="34"/>
      <c r="JG510" s="34"/>
      <c r="JH510" s="34"/>
      <c r="JI510" s="34"/>
      <c r="JJ510" s="34"/>
      <c r="JK510" s="34"/>
      <c r="JL510" s="34"/>
      <c r="JM510" s="34"/>
      <c r="JN510" s="34"/>
      <c r="JO510" s="34"/>
      <c r="JP510" s="34"/>
      <c r="JQ510" s="34"/>
      <c r="JR510" s="34"/>
      <c r="JS510" s="34"/>
      <c r="JT510" s="34"/>
      <c r="JU510" s="34"/>
      <c r="JV510" s="34"/>
      <c r="JW510" s="34"/>
      <c r="JX510" s="34"/>
      <c r="JY510" s="34"/>
      <c r="JZ510" s="34"/>
      <c r="KA510" s="34"/>
      <c r="KB510" s="34"/>
      <c r="KC510" s="34"/>
      <c r="KD510" s="34"/>
      <c r="KE510" s="34"/>
      <c r="KF510" s="34"/>
      <c r="KG510" s="34"/>
      <c r="KH510" s="34"/>
      <c r="KI510" s="34"/>
      <c r="KJ510" s="34"/>
      <c r="KK510" s="34"/>
      <c r="KL510" s="34"/>
      <c r="KM510" s="34"/>
      <c r="KN510" s="34"/>
      <c r="KO510" s="34"/>
      <c r="KP510" s="34"/>
      <c r="KQ510" s="34"/>
      <c r="KR510" s="34"/>
      <c r="KS510" s="34"/>
      <c r="KT510" s="34"/>
      <c r="KU510" s="34"/>
      <c r="KV510" s="34"/>
      <c r="KW510" s="34"/>
      <c r="KX510" s="34"/>
      <c r="KY510" s="34"/>
      <c r="KZ510" s="34"/>
      <c r="LA510" s="34"/>
      <c r="LB510" s="34"/>
      <c r="LC510" s="34"/>
      <c r="LD510" s="34"/>
      <c r="LE510" s="34"/>
      <c r="LF510" s="34"/>
      <c r="LG510" s="34"/>
      <c r="LH510" s="34"/>
      <c r="LI510" s="34"/>
      <c r="LJ510" s="34"/>
      <c r="LK510" s="34"/>
      <c r="LL510" s="34"/>
      <c r="LM510" s="34"/>
      <c r="LN510" s="34"/>
      <c r="LO510" s="34"/>
      <c r="LP510" s="34"/>
      <c r="LQ510" s="34"/>
      <c r="LR510" s="34"/>
      <c r="LS510" s="34"/>
      <c r="LT510" s="34"/>
      <c r="LU510" s="34"/>
      <c r="LV510" s="34"/>
      <c r="LW510" s="34"/>
      <c r="LX510" s="34"/>
      <c r="LY510" s="34"/>
      <c r="LZ510" s="34"/>
      <c r="MA510" s="34"/>
      <c r="MB510" s="34"/>
      <c r="MC510" s="34"/>
      <c r="MD510" s="34"/>
      <c r="ME510" s="34"/>
      <c r="MF510" s="34"/>
      <c r="MG510" s="34"/>
      <c r="MH510" s="34"/>
      <c r="MI510" s="34"/>
      <c r="MJ510" s="34"/>
      <c r="MK510" s="34"/>
      <c r="ML510" s="34"/>
      <c r="MM510" s="34"/>
      <c r="MN510" s="34"/>
      <c r="MO510" s="34"/>
      <c r="MP510" s="34"/>
      <c r="MQ510" s="34"/>
      <c r="MR510" s="34"/>
      <c r="MS510" s="34"/>
      <c r="MT510" s="34"/>
      <c r="MU510" s="34"/>
      <c r="MV510" s="34"/>
      <c r="MW510" s="34"/>
      <c r="MX510" s="34"/>
      <c r="MY510" s="34"/>
      <c r="MZ510" s="34"/>
      <c r="NA510" s="34"/>
      <c r="NB510" s="34"/>
      <c r="NC510" s="34"/>
      <c r="ND510" s="34"/>
      <c r="NE510" s="34"/>
      <c r="NF510" s="34"/>
      <c r="NG510" s="34"/>
      <c r="NH510" s="34"/>
      <c r="NI510" s="34"/>
      <c r="NJ510" s="34"/>
      <c r="NK510" s="34"/>
      <c r="NL510" s="34"/>
      <c r="NM510" s="34"/>
      <c r="NN510" s="34"/>
      <c r="NO510" s="34"/>
      <c r="NP510" s="34"/>
      <c r="NQ510" s="34"/>
      <c r="NR510" s="34"/>
      <c r="NS510" s="34"/>
      <c r="NT510" s="34"/>
      <c r="NU510" s="34"/>
      <c r="NV510" s="34"/>
      <c r="NW510" s="34"/>
      <c r="NX510" s="34"/>
      <c r="NY510" s="34"/>
      <c r="NZ510" s="34"/>
      <c r="OA510" s="34"/>
      <c r="OB510" s="34"/>
      <c r="OC510" s="34"/>
      <c r="OD510" s="34"/>
      <c r="OE510" s="34"/>
      <c r="OF510" s="34"/>
      <c r="OG510" s="34"/>
      <c r="OH510" s="34"/>
      <c r="OI510" s="34"/>
      <c r="OJ510" s="34"/>
      <c r="OK510" s="34"/>
      <c r="OL510" s="34"/>
      <c r="OM510" s="34"/>
      <c r="ON510" s="34"/>
      <c r="OO510" s="34"/>
      <c r="OP510" s="34"/>
      <c r="OQ510" s="34"/>
      <c r="OR510" s="34"/>
      <c r="OS510" s="34"/>
      <c r="OT510" s="34"/>
      <c r="OU510" s="34"/>
      <c r="OV510" s="34"/>
      <c r="OW510" s="34"/>
      <c r="OX510" s="34"/>
      <c r="OY510" s="34"/>
      <c r="OZ510" s="34"/>
      <c r="PA510" s="34"/>
      <c r="PB510" s="34"/>
      <c r="PC510" s="34"/>
      <c r="PD510" s="34"/>
      <c r="PE510" s="34"/>
      <c r="PF510" s="34"/>
      <c r="PG510" s="34"/>
      <c r="PH510" s="34"/>
      <c r="PI510" s="34"/>
      <c r="PJ510" s="34"/>
      <c r="PK510" s="34"/>
      <c r="PL510" s="34"/>
      <c r="PM510" s="34"/>
      <c r="PN510" s="34"/>
      <c r="PO510" s="34"/>
      <c r="PP510" s="34"/>
      <c r="PQ510" s="34"/>
      <c r="PR510" s="34"/>
      <c r="PS510" s="34"/>
      <c r="PT510" s="34"/>
      <c r="PU510" s="34"/>
      <c r="PV510" s="34"/>
      <c r="PW510" s="34"/>
      <c r="PX510" s="34"/>
      <c r="PY510" s="34"/>
      <c r="PZ510" s="34"/>
      <c r="QA510" s="34"/>
      <c r="QB510" s="34"/>
      <c r="QC510" s="34"/>
      <c r="QD510" s="34"/>
      <c r="QE510" s="34"/>
      <c r="QF510" s="34"/>
      <c r="QG510" s="34"/>
      <c r="QH510" s="34"/>
      <c r="QI510" s="34"/>
      <c r="QJ510" s="34"/>
      <c r="QK510" s="34"/>
      <c r="QL510" s="34"/>
      <c r="QM510" s="34"/>
      <c r="QN510" s="34"/>
      <c r="QO510" s="34"/>
      <c r="QP510" s="34"/>
      <c r="QQ510" s="34"/>
      <c r="QR510" s="34"/>
      <c r="QS510" s="34"/>
      <c r="QT510" s="34"/>
      <c r="QU510" s="34"/>
      <c r="QV510" s="34"/>
      <c r="QW510" s="34"/>
      <c r="QX510" s="34"/>
      <c r="QY510" s="34"/>
      <c r="QZ510" s="34"/>
      <c r="RA510" s="34"/>
      <c r="RB510" s="34"/>
      <c r="RC510" s="34"/>
      <c r="RD510" s="34"/>
      <c r="RE510" s="34"/>
      <c r="RF510" s="34"/>
      <c r="RG510" s="34"/>
      <c r="RH510" s="34"/>
      <c r="RI510" s="34"/>
      <c r="RJ510" s="34"/>
      <c r="RK510" s="34"/>
      <c r="RL510" s="34"/>
      <c r="RM510" s="34"/>
      <c r="RN510" s="34"/>
      <c r="RO510" s="34"/>
      <c r="RP510" s="34"/>
      <c r="RQ510" s="34"/>
      <c r="RR510" s="34"/>
      <c r="RS510" s="34"/>
      <c r="RT510" s="34"/>
      <c r="RU510" s="34"/>
      <c r="RV510" s="34"/>
      <c r="RW510" s="34"/>
      <c r="RX510" s="34"/>
      <c r="RY510" s="34"/>
      <c r="RZ510" s="34"/>
      <c r="SA510" s="34"/>
      <c r="SB510" s="34"/>
      <c r="SC510" s="34"/>
      <c r="SD510" s="34"/>
      <c r="SE510" s="34"/>
      <c r="SF510" s="34"/>
      <c r="SG510" s="34"/>
      <c r="SH510" s="34"/>
      <c r="SI510" s="34"/>
      <c r="SJ510" s="34"/>
      <c r="SK510" s="34"/>
      <c r="SL510" s="34"/>
      <c r="SM510" s="34"/>
      <c r="SN510" s="34"/>
      <c r="SO510" s="34"/>
      <c r="SP510" s="34"/>
      <c r="SQ510" s="34"/>
      <c r="SR510" s="34"/>
      <c r="SS510" s="34"/>
      <c r="ST510" s="34"/>
      <c r="SU510" s="34"/>
      <c r="SV510" s="34"/>
      <c r="SW510" s="34"/>
      <c r="SX510" s="34"/>
      <c r="SY510" s="34"/>
      <c r="SZ510" s="34"/>
      <c r="TA510" s="34"/>
      <c r="TB510" s="34"/>
      <c r="TC510" s="34"/>
      <c r="TD510" s="34"/>
      <c r="TE510" s="34"/>
      <c r="TF510" s="34"/>
      <c r="TG510" s="34"/>
      <c r="TH510" s="34"/>
      <c r="TI510" s="34"/>
      <c r="TJ510" s="34"/>
      <c r="TK510" s="34"/>
      <c r="TL510" s="34"/>
      <c r="TM510" s="34"/>
      <c r="TN510" s="34"/>
      <c r="TO510" s="34"/>
      <c r="TP510" s="34"/>
      <c r="TQ510" s="34"/>
      <c r="TR510" s="34"/>
      <c r="TS510" s="34"/>
      <c r="TT510" s="34"/>
      <c r="TU510" s="34"/>
      <c r="TV510" s="34"/>
      <c r="TW510" s="34"/>
      <c r="TX510" s="34"/>
      <c r="TY510" s="34"/>
      <c r="TZ510" s="34"/>
      <c r="UA510" s="34"/>
      <c r="UB510" s="34"/>
      <c r="UC510" s="34"/>
      <c r="UD510" s="34"/>
      <c r="UE510" s="34"/>
      <c r="UF510" s="34"/>
      <c r="UG510" s="34"/>
      <c r="UH510" s="34"/>
      <c r="UI510" s="34"/>
      <c r="UJ510" s="34"/>
      <c r="UK510" s="34"/>
      <c r="UL510" s="34"/>
      <c r="UM510" s="34"/>
      <c r="UN510" s="34"/>
      <c r="UO510" s="34"/>
      <c r="UP510" s="34"/>
      <c r="UQ510" s="34"/>
      <c r="UR510" s="34"/>
      <c r="US510" s="34"/>
      <c r="UT510" s="34"/>
      <c r="UU510" s="34"/>
      <c r="UV510" s="34"/>
      <c r="UW510" s="34"/>
      <c r="UX510" s="34"/>
      <c r="UY510" s="34"/>
      <c r="UZ510" s="34"/>
      <c r="VA510" s="34"/>
      <c r="VB510" s="34"/>
      <c r="VC510" s="34"/>
      <c r="VD510" s="34"/>
      <c r="VE510" s="34"/>
      <c r="VF510" s="34"/>
      <c r="VG510" s="34"/>
      <c r="VH510" s="34"/>
      <c r="VI510" s="34"/>
      <c r="VJ510" s="34"/>
      <c r="VK510" s="34"/>
      <c r="VL510" s="34"/>
      <c r="VM510" s="34"/>
      <c r="VN510" s="34"/>
      <c r="VO510" s="34"/>
      <c r="VP510" s="34"/>
      <c r="VQ510" s="34"/>
      <c r="VR510" s="34"/>
      <c r="VS510" s="34"/>
      <c r="VT510" s="34"/>
      <c r="VU510" s="34"/>
      <c r="VV510" s="34"/>
      <c r="VW510" s="34"/>
      <c r="VX510" s="34"/>
      <c r="VY510" s="34"/>
      <c r="VZ510" s="34"/>
      <c r="WA510" s="34"/>
      <c r="WB510" s="34"/>
      <c r="WC510" s="34"/>
      <c r="WD510" s="34"/>
      <c r="WE510" s="34"/>
      <c r="WF510" s="34"/>
      <c r="WG510" s="34"/>
      <c r="WH510" s="34"/>
      <c r="WI510" s="34"/>
      <c r="WJ510" s="34"/>
      <c r="WK510" s="34"/>
      <c r="WL510" s="34"/>
      <c r="WM510" s="34"/>
      <c r="WN510" s="34"/>
      <c r="WO510" s="34"/>
      <c r="WP510" s="34"/>
      <c r="WQ510" s="34"/>
      <c r="WR510" s="34"/>
      <c r="WS510" s="34"/>
      <c r="WT510" s="34"/>
      <c r="WU510" s="34"/>
      <c r="WV510" s="34"/>
      <c r="WW510" s="34"/>
      <c r="WX510" s="34"/>
      <c r="WY510" s="34"/>
      <c r="WZ510" s="34"/>
      <c r="XA510" s="34"/>
      <c r="XB510" s="34"/>
      <c r="XC510" s="34"/>
      <c r="XD510" s="34"/>
      <c r="XE510" s="34"/>
      <c r="XF510" s="34"/>
      <c r="XG510" s="34"/>
      <c r="XH510" s="34"/>
      <c r="XI510" s="34"/>
      <c r="XJ510" s="34"/>
      <c r="XK510" s="34"/>
      <c r="XL510" s="34"/>
      <c r="XM510" s="34"/>
      <c r="XN510" s="34"/>
      <c r="XO510" s="34"/>
      <c r="XP510" s="34"/>
      <c r="XQ510" s="34"/>
      <c r="XR510" s="34"/>
      <c r="XS510" s="34"/>
      <c r="XT510" s="34"/>
      <c r="XU510" s="34"/>
      <c r="XV510" s="34"/>
      <c r="XW510" s="34"/>
      <c r="XX510" s="34"/>
      <c r="XY510" s="34"/>
      <c r="XZ510" s="34"/>
      <c r="YA510" s="34"/>
      <c r="YB510" s="34"/>
      <c r="YC510" s="34"/>
      <c r="YD510" s="34"/>
      <c r="YE510" s="34"/>
      <c r="YF510" s="34"/>
      <c r="YG510" s="34"/>
      <c r="YH510" s="34"/>
      <c r="YI510" s="34"/>
      <c r="YJ510" s="34"/>
      <c r="YK510" s="34"/>
      <c r="YL510" s="34"/>
      <c r="YM510" s="34"/>
      <c r="YN510" s="34"/>
      <c r="YO510" s="34"/>
      <c r="YP510" s="34"/>
      <c r="YQ510" s="34"/>
      <c r="YR510" s="34"/>
      <c r="YS510" s="34"/>
      <c r="YT510" s="34"/>
      <c r="YU510" s="34"/>
      <c r="YV510" s="34"/>
      <c r="YW510" s="34"/>
      <c r="YX510" s="34"/>
      <c r="YY510" s="34"/>
      <c r="YZ510" s="34"/>
      <c r="ZA510" s="34"/>
      <c r="ZB510" s="34"/>
      <c r="ZC510" s="34"/>
      <c r="ZD510" s="34"/>
      <c r="ZE510" s="34"/>
      <c r="ZF510" s="34"/>
      <c r="ZG510" s="34"/>
      <c r="ZH510" s="34"/>
      <c r="ZI510" s="34"/>
      <c r="ZJ510" s="34"/>
      <c r="ZK510" s="34"/>
      <c r="ZL510" s="34"/>
      <c r="ZM510" s="34"/>
      <c r="ZN510" s="34"/>
      <c r="ZO510" s="34"/>
      <c r="ZP510" s="34"/>
      <c r="ZQ510" s="34"/>
      <c r="ZR510" s="34"/>
      <c r="ZS510" s="34"/>
      <c r="ZT510" s="34"/>
      <c r="ZU510" s="34"/>
      <c r="ZV510" s="34"/>
      <c r="ZW510" s="34"/>
      <c r="ZX510" s="34"/>
      <c r="ZY510" s="34"/>
      <c r="ZZ510" s="34"/>
      <c r="AAA510" s="34"/>
      <c r="AAB510" s="34"/>
      <c r="AAC510" s="34"/>
      <c r="AAD510" s="34"/>
      <c r="AAE510" s="34"/>
      <c r="AAF510" s="34"/>
      <c r="AAG510" s="34"/>
      <c r="AAH510" s="34"/>
      <c r="AAI510" s="34"/>
      <c r="AAJ510" s="34"/>
      <c r="AAK510" s="34"/>
      <c r="AAL510" s="34"/>
      <c r="AAM510" s="34"/>
      <c r="AAN510" s="34"/>
      <c r="AAO510" s="34"/>
      <c r="AAP510" s="34"/>
      <c r="AAQ510" s="34"/>
      <c r="AAR510" s="34"/>
      <c r="AAS510" s="34"/>
      <c r="AAT510" s="34"/>
      <c r="AAU510" s="34"/>
      <c r="AAV510" s="34"/>
      <c r="AAW510" s="34"/>
      <c r="AAX510" s="34"/>
      <c r="AAY510" s="34"/>
      <c r="AAZ510" s="34"/>
      <c r="ABA510" s="34"/>
      <c r="ABB510" s="34"/>
      <c r="ABC510" s="34"/>
      <c r="ABD510" s="34"/>
      <c r="ABE510" s="34"/>
      <c r="ABF510" s="34"/>
      <c r="ABG510" s="34"/>
      <c r="ABH510" s="34"/>
      <c r="ABI510" s="34"/>
      <c r="ABJ510" s="34"/>
      <c r="ABK510" s="34"/>
      <c r="ABL510" s="34"/>
      <c r="ABM510" s="34"/>
      <c r="ABN510" s="34"/>
      <c r="ABO510" s="34"/>
      <c r="ABP510" s="34"/>
      <c r="ABQ510" s="34"/>
      <c r="ABR510" s="34"/>
      <c r="ABS510" s="34"/>
      <c r="ABT510" s="34"/>
      <c r="ABU510" s="34"/>
      <c r="ABV510" s="34"/>
      <c r="ABW510" s="34"/>
      <c r="ABX510" s="34"/>
      <c r="ABY510" s="34"/>
      <c r="ABZ510" s="34"/>
      <c r="ACA510" s="34"/>
      <c r="ACB510" s="34"/>
      <c r="ACC510" s="34"/>
      <c r="ACD510" s="34"/>
      <c r="ACE510" s="34"/>
      <c r="ACF510" s="34"/>
      <c r="ACG510" s="34"/>
      <c r="ACH510" s="34"/>
      <c r="ACI510" s="34"/>
      <c r="ACJ510" s="34"/>
      <c r="ACK510" s="34"/>
      <c r="ACL510" s="34"/>
      <c r="ACM510" s="34"/>
      <c r="ACN510" s="34"/>
      <c r="ACO510" s="34"/>
      <c r="ACP510" s="34"/>
      <c r="ACQ510" s="34"/>
      <c r="ACR510" s="34"/>
      <c r="ACS510" s="34"/>
      <c r="ACT510" s="34"/>
      <c r="ACU510" s="34"/>
      <c r="ACV510" s="34"/>
      <c r="ACW510" s="34"/>
      <c r="ACX510" s="34"/>
      <c r="ACY510" s="34"/>
      <c r="ACZ510" s="34"/>
      <c r="ADA510" s="34"/>
      <c r="ADB510" s="34"/>
      <c r="ADC510" s="34"/>
      <c r="ADD510" s="34"/>
      <c r="ADE510" s="34"/>
      <c r="ADF510" s="34"/>
      <c r="ADG510" s="34"/>
      <c r="ADH510" s="34"/>
      <c r="ADI510" s="34"/>
      <c r="ADJ510" s="34"/>
      <c r="ADK510" s="34"/>
      <c r="ADL510" s="34"/>
      <c r="ADM510" s="34"/>
      <c r="ADN510" s="34"/>
      <c r="ADO510" s="34"/>
      <c r="ADP510" s="34"/>
      <c r="ADQ510" s="34"/>
      <c r="ADR510" s="34"/>
      <c r="ADS510" s="34"/>
      <c r="ADT510" s="34"/>
      <c r="ADU510" s="34"/>
      <c r="ADV510" s="34"/>
      <c r="ADW510" s="34"/>
      <c r="ADX510" s="34"/>
      <c r="ADY510" s="34"/>
      <c r="ADZ510" s="34"/>
      <c r="AEA510" s="34"/>
      <c r="AEB510" s="34"/>
      <c r="AEC510" s="34"/>
      <c r="AED510" s="34"/>
      <c r="AEE510" s="34"/>
      <c r="AEF510" s="34"/>
      <c r="AEG510" s="34"/>
      <c r="AEH510" s="34"/>
      <c r="AEI510" s="34"/>
      <c r="AEJ510" s="34"/>
      <c r="AEK510" s="34"/>
      <c r="AEL510" s="34"/>
      <c r="AEM510" s="34"/>
      <c r="AEN510" s="34"/>
      <c r="AEO510" s="34"/>
      <c r="AEP510" s="34"/>
      <c r="AEQ510" s="34"/>
      <c r="AER510" s="34"/>
      <c r="AES510" s="34"/>
      <c r="AET510" s="34"/>
      <c r="AEU510" s="34"/>
      <c r="AEV510" s="34"/>
      <c r="AEW510" s="34"/>
      <c r="AEX510" s="34"/>
      <c r="AEY510" s="34"/>
      <c r="AEZ510" s="34"/>
      <c r="AFA510" s="34"/>
      <c r="AFB510" s="34"/>
      <c r="AFC510" s="34"/>
      <c r="AFD510" s="34"/>
      <c r="AFE510" s="34"/>
      <c r="AFF510" s="34"/>
      <c r="AFG510" s="34"/>
      <c r="AFH510" s="34"/>
      <c r="AFI510" s="34"/>
      <c r="AFJ510" s="34"/>
      <c r="AFK510" s="34"/>
      <c r="AFL510" s="34"/>
      <c r="AFM510" s="34"/>
      <c r="AFN510" s="34"/>
      <c r="AFO510" s="34"/>
      <c r="AFP510" s="34"/>
      <c r="AFQ510" s="34"/>
      <c r="AFR510" s="34"/>
      <c r="AFS510" s="34"/>
      <c r="AFT510" s="34"/>
      <c r="AFU510" s="34"/>
      <c r="AFV510" s="34"/>
      <c r="AFW510" s="34"/>
      <c r="AFX510" s="34"/>
      <c r="AFY510" s="34"/>
      <c r="AFZ510" s="34"/>
      <c r="AGA510" s="34"/>
      <c r="AGB510" s="34"/>
      <c r="AGC510" s="34"/>
      <c r="AGD510" s="34"/>
      <c r="AGE510" s="34"/>
      <c r="AGF510" s="34"/>
      <c r="AGG510" s="34"/>
      <c r="AGH510" s="34"/>
      <c r="AGI510" s="34"/>
      <c r="AGJ510" s="34"/>
      <c r="AGK510" s="34"/>
      <c r="AGL510" s="34"/>
      <c r="AGM510" s="34"/>
      <c r="AGN510" s="34"/>
      <c r="AGO510" s="34"/>
      <c r="AGP510" s="34"/>
      <c r="AGQ510" s="34"/>
      <c r="AGR510" s="34"/>
      <c r="AGS510" s="34"/>
      <c r="AGT510" s="34"/>
      <c r="AGU510" s="34"/>
      <c r="AGV510" s="34"/>
      <c r="AGW510" s="34"/>
      <c r="AGX510" s="34"/>
      <c r="AGY510" s="34"/>
      <c r="AGZ510" s="34"/>
      <c r="AHA510" s="34"/>
      <c r="AHB510" s="34"/>
      <c r="AHC510" s="34"/>
      <c r="AHD510" s="34"/>
      <c r="AHE510" s="34"/>
      <c r="AHF510" s="34"/>
      <c r="AHG510" s="34"/>
      <c r="AHH510" s="34"/>
      <c r="AHI510" s="34"/>
      <c r="AHJ510" s="34"/>
      <c r="AHK510" s="34"/>
      <c r="AHL510" s="34"/>
      <c r="AHM510" s="34"/>
      <c r="AHN510" s="34"/>
      <c r="AHO510" s="34"/>
      <c r="AHP510" s="34"/>
      <c r="AHQ510" s="34"/>
      <c r="AHR510" s="34"/>
      <c r="AHS510" s="34"/>
      <c r="AHT510" s="34"/>
      <c r="AHU510" s="34"/>
      <c r="AHV510" s="34"/>
      <c r="AHW510" s="34"/>
      <c r="AHX510" s="34"/>
      <c r="AHY510" s="34"/>
      <c r="AHZ510" s="34"/>
      <c r="AIA510" s="34"/>
      <c r="AIB510" s="34"/>
      <c r="AIC510" s="34"/>
      <c r="AID510" s="34"/>
      <c r="AIE510" s="34"/>
      <c r="AIF510" s="34"/>
      <c r="AIG510" s="34"/>
      <c r="AIH510" s="34"/>
      <c r="AII510" s="34"/>
      <c r="AIJ510" s="34"/>
      <c r="AIK510" s="34"/>
      <c r="AIL510" s="34"/>
      <c r="AIM510" s="34"/>
      <c r="AIN510" s="34"/>
      <c r="AIO510" s="34"/>
      <c r="AIP510" s="34"/>
      <c r="AIQ510" s="34"/>
      <c r="AIR510" s="34"/>
      <c r="AIS510" s="34"/>
      <c r="AIT510" s="34"/>
      <c r="AIU510" s="34"/>
      <c r="AIV510" s="34"/>
      <c r="AIW510" s="34"/>
      <c r="AIX510" s="34"/>
      <c r="AIY510" s="34"/>
      <c r="AIZ510" s="34"/>
      <c r="AJA510" s="34"/>
      <c r="AJB510" s="34"/>
      <c r="AJC510" s="34"/>
      <c r="AJD510" s="34"/>
      <c r="AJE510" s="34"/>
      <c r="AJF510" s="34"/>
      <c r="AJG510" s="34"/>
      <c r="AJH510" s="34"/>
      <c r="AJI510" s="34"/>
      <c r="AJJ510" s="34"/>
      <c r="AJK510" s="34"/>
      <c r="AJL510" s="34"/>
      <c r="AJM510" s="34"/>
      <c r="AJN510" s="34"/>
      <c r="AJO510" s="34"/>
      <c r="AJP510" s="34"/>
      <c r="AJQ510" s="34"/>
      <c r="AJR510" s="34"/>
      <c r="AJS510" s="34"/>
      <c r="AJT510" s="34"/>
      <c r="AJU510" s="34"/>
      <c r="AJV510" s="34"/>
      <c r="AJW510" s="34"/>
      <c r="AJX510" s="34"/>
      <c r="AJY510" s="34"/>
      <c r="AJZ510" s="34"/>
      <c r="AKA510" s="34"/>
      <c r="AKB510" s="34"/>
      <c r="AKC510" s="34"/>
      <c r="AKD510" s="34"/>
      <c r="AKE510" s="34"/>
      <c r="AKF510" s="34"/>
      <c r="AKG510" s="34"/>
      <c r="AKH510" s="34"/>
      <c r="AKI510" s="34"/>
      <c r="AKJ510" s="34"/>
      <c r="AKK510" s="34"/>
      <c r="AKL510" s="34"/>
      <c r="AKM510" s="34"/>
      <c r="AKN510" s="34"/>
      <c r="AKO510" s="34"/>
      <c r="AKP510" s="34"/>
      <c r="AKQ510" s="34"/>
      <c r="AKR510" s="34"/>
      <c r="AKS510" s="34"/>
      <c r="AKT510" s="34"/>
      <c r="AKU510" s="34"/>
      <c r="AKV510" s="34"/>
      <c r="AKW510" s="34"/>
      <c r="AKX510" s="34"/>
      <c r="AKY510" s="34"/>
      <c r="AKZ510" s="34"/>
      <c r="ALA510" s="34"/>
      <c r="ALB510" s="34"/>
      <c r="ALC510" s="34"/>
      <c r="ALD510" s="34"/>
      <c r="ALE510" s="34"/>
      <c r="ALF510" s="34"/>
      <c r="ALG510" s="34"/>
      <c r="ALH510" s="34"/>
      <c r="ALI510" s="34"/>
      <c r="ALJ510" s="34"/>
      <c r="ALK510" s="34"/>
      <c r="ALL510" s="34"/>
      <c r="ALM510" s="34"/>
      <c r="ALN510" s="34"/>
      <c r="ALO510" s="34"/>
      <c r="ALP510" s="34"/>
      <c r="ALQ510" s="34"/>
      <c r="ALR510" s="34"/>
      <c r="ALS510" s="34"/>
      <c r="ALT510" s="34"/>
      <c r="ALU510" s="34"/>
      <c r="ALV510" s="34"/>
      <c r="ALW510" s="34"/>
      <c r="ALX510" s="34"/>
      <c r="ALY510" s="34"/>
      <c r="ALZ510" s="34"/>
      <c r="AMA510" s="34"/>
      <c r="AMB510" s="34"/>
      <c r="AMC510" s="34"/>
      <c r="AMD510" s="34"/>
      <c r="AME510" s="34"/>
      <c r="AMF510" s="34"/>
      <c r="AMG510" s="34"/>
      <c r="AMH510" s="34"/>
      <c r="AMI510" s="34"/>
      <c r="AMJ510" s="34"/>
      <c r="AMK510" s="34"/>
    </row>
    <row r="511" spans="1:1025" x14ac:dyDescent="0.25">
      <c r="A511" s="34"/>
      <c r="D511" s="1">
        <f>SUM(D505:D509)</f>
        <v>261513.89199999999</v>
      </c>
      <c r="F511" s="34"/>
      <c r="G511" s="69"/>
      <c r="H511" s="70">
        <f>SUM(H505:H510)</f>
        <v>246100.09399999998</v>
      </c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34"/>
      <c r="AN511" s="34"/>
      <c r="AO511" s="34"/>
      <c r="AP511" s="34"/>
      <c r="AQ511" s="34"/>
      <c r="AR511" s="34"/>
      <c r="AS511" s="34"/>
      <c r="AT511" s="34"/>
      <c r="AU511" s="34"/>
      <c r="AV511" s="34"/>
      <c r="AW511" s="34"/>
      <c r="AX511" s="34"/>
      <c r="AY511" s="34"/>
      <c r="AZ511" s="34"/>
      <c r="BA511" s="34"/>
      <c r="BB511" s="34"/>
      <c r="BC511" s="34"/>
      <c r="BD511" s="34"/>
      <c r="BE511" s="34"/>
      <c r="BF511" s="34"/>
      <c r="BG511" s="34"/>
      <c r="BH511" s="34"/>
      <c r="BI511" s="34"/>
      <c r="BJ511" s="34"/>
      <c r="BK511" s="34"/>
      <c r="BL511" s="34"/>
      <c r="BM511" s="34"/>
      <c r="BN511" s="34"/>
      <c r="BO511" s="34"/>
      <c r="BP511" s="34"/>
      <c r="BQ511" s="34"/>
      <c r="BR511" s="34"/>
      <c r="BS511" s="34"/>
      <c r="BT511" s="34"/>
      <c r="BU511" s="34"/>
      <c r="BV511" s="34"/>
      <c r="BW511" s="34"/>
      <c r="BX511" s="34"/>
      <c r="BY511" s="34"/>
      <c r="BZ511" s="34"/>
      <c r="CA511" s="34"/>
      <c r="CB511" s="34"/>
      <c r="CC511" s="34"/>
      <c r="CD511" s="34"/>
      <c r="CE511" s="34"/>
      <c r="CF511" s="34"/>
      <c r="CG511" s="34"/>
      <c r="CH511" s="34"/>
      <c r="CI511" s="34"/>
      <c r="CJ511" s="34"/>
      <c r="CK511" s="34"/>
      <c r="CL511" s="34"/>
      <c r="CM511" s="34"/>
      <c r="CN511" s="34"/>
      <c r="CO511" s="34"/>
      <c r="CP511" s="34"/>
      <c r="CQ511" s="34"/>
      <c r="CR511" s="34"/>
      <c r="CS511" s="34"/>
      <c r="CT511" s="34"/>
      <c r="CU511" s="34"/>
      <c r="CV511" s="34"/>
      <c r="CW511" s="34"/>
      <c r="CX511" s="34"/>
      <c r="CY511" s="34"/>
      <c r="CZ511" s="34"/>
      <c r="DA511" s="34"/>
      <c r="DB511" s="34"/>
      <c r="DC511" s="34"/>
      <c r="DD511" s="34"/>
      <c r="DE511" s="34"/>
      <c r="DF511" s="34"/>
      <c r="DG511" s="34"/>
      <c r="DH511" s="34"/>
      <c r="DI511" s="34"/>
      <c r="DJ511" s="34"/>
      <c r="DK511" s="34"/>
      <c r="DL511" s="34"/>
      <c r="DM511" s="34"/>
      <c r="DN511" s="34"/>
      <c r="DO511" s="34"/>
      <c r="DP511" s="34"/>
      <c r="DQ511" s="34"/>
      <c r="DR511" s="34"/>
      <c r="DS511" s="34"/>
      <c r="DT511" s="34"/>
      <c r="DU511" s="34"/>
      <c r="DV511" s="34"/>
      <c r="DW511" s="34"/>
      <c r="DX511" s="34"/>
      <c r="DY511" s="34"/>
      <c r="DZ511" s="34"/>
      <c r="EA511" s="34"/>
      <c r="EB511" s="34"/>
      <c r="EC511" s="34"/>
      <c r="ED511" s="34"/>
      <c r="EE511" s="34"/>
      <c r="EF511" s="34"/>
      <c r="EG511" s="34"/>
      <c r="EH511" s="34"/>
      <c r="EI511" s="34"/>
      <c r="EJ511" s="34"/>
      <c r="EK511" s="34"/>
      <c r="EL511" s="34"/>
      <c r="EM511" s="34"/>
      <c r="EN511" s="34"/>
      <c r="EO511" s="34"/>
      <c r="EP511" s="34"/>
      <c r="EQ511" s="34"/>
      <c r="ER511" s="34"/>
      <c r="ES511" s="34"/>
      <c r="ET511" s="34"/>
      <c r="EU511" s="34"/>
      <c r="EV511" s="34"/>
      <c r="EW511" s="34"/>
      <c r="EX511" s="34"/>
      <c r="EY511" s="34"/>
      <c r="EZ511" s="34"/>
      <c r="FA511" s="34"/>
      <c r="FB511" s="34"/>
      <c r="FC511" s="34"/>
      <c r="FD511" s="34"/>
      <c r="FE511" s="34"/>
      <c r="FF511" s="34"/>
      <c r="FG511" s="34"/>
      <c r="FH511" s="34"/>
      <c r="FI511" s="34"/>
      <c r="FJ511" s="34"/>
      <c r="FK511" s="34"/>
      <c r="FL511" s="34"/>
      <c r="FM511" s="34"/>
      <c r="FN511" s="34"/>
      <c r="FO511" s="34"/>
      <c r="FP511" s="34"/>
      <c r="FQ511" s="34"/>
      <c r="FR511" s="34"/>
      <c r="FS511" s="34"/>
      <c r="FT511" s="34"/>
      <c r="FU511" s="34"/>
      <c r="FV511" s="34"/>
      <c r="FW511" s="34"/>
      <c r="FX511" s="34"/>
      <c r="FY511" s="34"/>
      <c r="FZ511" s="34"/>
      <c r="GA511" s="34"/>
      <c r="GB511" s="34"/>
      <c r="GC511" s="34"/>
      <c r="GD511" s="34"/>
      <c r="GE511" s="34"/>
      <c r="GF511" s="34"/>
      <c r="GG511" s="34"/>
      <c r="GH511" s="34"/>
      <c r="GI511" s="34"/>
      <c r="GJ511" s="34"/>
      <c r="GK511" s="34"/>
      <c r="GL511" s="34"/>
      <c r="GM511" s="34"/>
      <c r="GN511" s="34"/>
      <c r="GO511" s="34"/>
      <c r="GP511" s="34"/>
      <c r="GQ511" s="34"/>
      <c r="GR511" s="34"/>
      <c r="GS511" s="34"/>
      <c r="GT511" s="34"/>
      <c r="GU511" s="34"/>
      <c r="GV511" s="34"/>
      <c r="GW511" s="34"/>
      <c r="GX511" s="34"/>
      <c r="GY511" s="34"/>
      <c r="GZ511" s="34"/>
      <c r="HA511" s="34"/>
      <c r="HB511" s="34"/>
      <c r="HC511" s="34"/>
      <c r="HD511" s="34"/>
      <c r="HE511" s="34"/>
      <c r="HF511" s="34"/>
      <c r="HG511" s="34"/>
      <c r="HH511" s="34"/>
      <c r="HI511" s="34"/>
      <c r="HJ511" s="34"/>
      <c r="HK511" s="34"/>
      <c r="HL511" s="34"/>
      <c r="HM511" s="34"/>
      <c r="HN511" s="34"/>
      <c r="HO511" s="34"/>
      <c r="HP511" s="34"/>
      <c r="HQ511" s="34"/>
      <c r="HR511" s="34"/>
      <c r="HS511" s="34"/>
      <c r="HT511" s="34"/>
      <c r="HU511" s="34"/>
      <c r="HV511" s="34"/>
      <c r="HW511" s="34"/>
      <c r="HX511" s="34"/>
      <c r="HY511" s="34"/>
      <c r="HZ511" s="34"/>
      <c r="IA511" s="34"/>
      <c r="IB511" s="34"/>
      <c r="IC511" s="34"/>
      <c r="ID511" s="34"/>
      <c r="IE511" s="34"/>
      <c r="IF511" s="34"/>
      <c r="IG511" s="34"/>
      <c r="IH511" s="34"/>
      <c r="II511" s="34"/>
      <c r="IJ511" s="34"/>
      <c r="IK511" s="34"/>
      <c r="IL511" s="34"/>
      <c r="IM511" s="34"/>
      <c r="IN511" s="34"/>
      <c r="IO511" s="34"/>
      <c r="IP511" s="34"/>
      <c r="IQ511" s="34"/>
      <c r="IR511" s="34"/>
      <c r="IS511" s="34"/>
      <c r="IT511" s="34"/>
      <c r="IU511" s="34"/>
      <c r="IV511" s="34"/>
      <c r="IW511" s="34"/>
      <c r="IX511" s="34"/>
      <c r="IY511" s="34"/>
      <c r="IZ511" s="34"/>
      <c r="JA511" s="34"/>
      <c r="JB511" s="34"/>
      <c r="JC511" s="34"/>
      <c r="JD511" s="34"/>
      <c r="JE511" s="34"/>
      <c r="JF511" s="34"/>
      <c r="JG511" s="34"/>
      <c r="JH511" s="34"/>
      <c r="JI511" s="34"/>
      <c r="JJ511" s="34"/>
      <c r="JK511" s="34"/>
      <c r="JL511" s="34"/>
      <c r="JM511" s="34"/>
      <c r="JN511" s="34"/>
      <c r="JO511" s="34"/>
      <c r="JP511" s="34"/>
      <c r="JQ511" s="34"/>
      <c r="JR511" s="34"/>
      <c r="JS511" s="34"/>
      <c r="JT511" s="34"/>
      <c r="JU511" s="34"/>
      <c r="JV511" s="34"/>
      <c r="JW511" s="34"/>
      <c r="JX511" s="34"/>
      <c r="JY511" s="34"/>
      <c r="JZ511" s="34"/>
      <c r="KA511" s="34"/>
      <c r="KB511" s="34"/>
      <c r="KC511" s="34"/>
      <c r="KD511" s="34"/>
      <c r="KE511" s="34"/>
      <c r="KF511" s="34"/>
      <c r="KG511" s="34"/>
      <c r="KH511" s="34"/>
      <c r="KI511" s="34"/>
      <c r="KJ511" s="34"/>
      <c r="KK511" s="34"/>
      <c r="KL511" s="34"/>
      <c r="KM511" s="34"/>
      <c r="KN511" s="34"/>
      <c r="KO511" s="34"/>
      <c r="KP511" s="34"/>
      <c r="KQ511" s="34"/>
      <c r="KR511" s="34"/>
      <c r="KS511" s="34"/>
      <c r="KT511" s="34"/>
      <c r="KU511" s="34"/>
      <c r="KV511" s="34"/>
      <c r="KW511" s="34"/>
      <c r="KX511" s="34"/>
      <c r="KY511" s="34"/>
      <c r="KZ511" s="34"/>
      <c r="LA511" s="34"/>
      <c r="LB511" s="34"/>
      <c r="LC511" s="34"/>
      <c r="LD511" s="34"/>
      <c r="LE511" s="34"/>
      <c r="LF511" s="34"/>
      <c r="LG511" s="34"/>
      <c r="LH511" s="34"/>
      <c r="LI511" s="34"/>
      <c r="LJ511" s="34"/>
      <c r="LK511" s="34"/>
      <c r="LL511" s="34"/>
      <c r="LM511" s="34"/>
      <c r="LN511" s="34"/>
      <c r="LO511" s="34"/>
      <c r="LP511" s="34"/>
      <c r="LQ511" s="34"/>
      <c r="LR511" s="34"/>
      <c r="LS511" s="34"/>
      <c r="LT511" s="34"/>
      <c r="LU511" s="34"/>
      <c r="LV511" s="34"/>
      <c r="LW511" s="34"/>
      <c r="LX511" s="34"/>
      <c r="LY511" s="34"/>
      <c r="LZ511" s="34"/>
      <c r="MA511" s="34"/>
      <c r="MB511" s="34"/>
      <c r="MC511" s="34"/>
      <c r="MD511" s="34"/>
      <c r="ME511" s="34"/>
      <c r="MF511" s="34"/>
      <c r="MG511" s="34"/>
      <c r="MH511" s="34"/>
      <c r="MI511" s="34"/>
      <c r="MJ511" s="34"/>
      <c r="MK511" s="34"/>
      <c r="ML511" s="34"/>
      <c r="MM511" s="34"/>
      <c r="MN511" s="34"/>
      <c r="MO511" s="34"/>
      <c r="MP511" s="34"/>
      <c r="MQ511" s="34"/>
      <c r="MR511" s="34"/>
      <c r="MS511" s="34"/>
      <c r="MT511" s="34"/>
      <c r="MU511" s="34"/>
      <c r="MV511" s="34"/>
      <c r="MW511" s="34"/>
      <c r="MX511" s="34"/>
      <c r="MY511" s="34"/>
      <c r="MZ511" s="34"/>
      <c r="NA511" s="34"/>
      <c r="NB511" s="34"/>
      <c r="NC511" s="34"/>
      <c r="ND511" s="34"/>
      <c r="NE511" s="34"/>
      <c r="NF511" s="34"/>
      <c r="NG511" s="34"/>
      <c r="NH511" s="34"/>
      <c r="NI511" s="34"/>
      <c r="NJ511" s="34"/>
      <c r="NK511" s="34"/>
      <c r="NL511" s="34"/>
      <c r="NM511" s="34"/>
      <c r="NN511" s="34"/>
      <c r="NO511" s="34"/>
      <c r="NP511" s="34"/>
      <c r="NQ511" s="34"/>
      <c r="NR511" s="34"/>
      <c r="NS511" s="34"/>
      <c r="NT511" s="34"/>
      <c r="NU511" s="34"/>
      <c r="NV511" s="34"/>
      <c r="NW511" s="34"/>
      <c r="NX511" s="34"/>
      <c r="NY511" s="34"/>
      <c r="NZ511" s="34"/>
      <c r="OA511" s="34"/>
      <c r="OB511" s="34"/>
      <c r="OC511" s="34"/>
      <c r="OD511" s="34"/>
      <c r="OE511" s="34"/>
      <c r="OF511" s="34"/>
      <c r="OG511" s="34"/>
      <c r="OH511" s="34"/>
      <c r="OI511" s="34"/>
      <c r="OJ511" s="34"/>
      <c r="OK511" s="34"/>
      <c r="OL511" s="34"/>
      <c r="OM511" s="34"/>
      <c r="ON511" s="34"/>
      <c r="OO511" s="34"/>
      <c r="OP511" s="34"/>
      <c r="OQ511" s="34"/>
      <c r="OR511" s="34"/>
      <c r="OS511" s="34"/>
      <c r="OT511" s="34"/>
      <c r="OU511" s="34"/>
      <c r="OV511" s="34"/>
      <c r="OW511" s="34"/>
      <c r="OX511" s="34"/>
      <c r="OY511" s="34"/>
      <c r="OZ511" s="34"/>
      <c r="PA511" s="34"/>
      <c r="PB511" s="34"/>
      <c r="PC511" s="34"/>
      <c r="PD511" s="34"/>
      <c r="PE511" s="34"/>
      <c r="PF511" s="34"/>
      <c r="PG511" s="34"/>
      <c r="PH511" s="34"/>
      <c r="PI511" s="34"/>
      <c r="PJ511" s="34"/>
      <c r="PK511" s="34"/>
      <c r="PL511" s="34"/>
      <c r="PM511" s="34"/>
      <c r="PN511" s="34"/>
      <c r="PO511" s="34"/>
      <c r="PP511" s="34"/>
      <c r="PQ511" s="34"/>
      <c r="PR511" s="34"/>
      <c r="PS511" s="34"/>
      <c r="PT511" s="34"/>
      <c r="PU511" s="34"/>
      <c r="PV511" s="34"/>
      <c r="PW511" s="34"/>
      <c r="PX511" s="34"/>
      <c r="PY511" s="34"/>
      <c r="PZ511" s="34"/>
      <c r="QA511" s="34"/>
      <c r="QB511" s="34"/>
      <c r="QC511" s="34"/>
      <c r="QD511" s="34"/>
      <c r="QE511" s="34"/>
      <c r="QF511" s="34"/>
      <c r="QG511" s="34"/>
      <c r="QH511" s="34"/>
      <c r="QI511" s="34"/>
      <c r="QJ511" s="34"/>
      <c r="QK511" s="34"/>
      <c r="QL511" s="34"/>
      <c r="QM511" s="34"/>
      <c r="QN511" s="34"/>
      <c r="QO511" s="34"/>
      <c r="QP511" s="34"/>
      <c r="QQ511" s="34"/>
      <c r="QR511" s="34"/>
      <c r="QS511" s="34"/>
      <c r="QT511" s="34"/>
      <c r="QU511" s="34"/>
      <c r="QV511" s="34"/>
      <c r="QW511" s="34"/>
      <c r="QX511" s="34"/>
      <c r="QY511" s="34"/>
      <c r="QZ511" s="34"/>
      <c r="RA511" s="34"/>
      <c r="RB511" s="34"/>
      <c r="RC511" s="34"/>
      <c r="RD511" s="34"/>
      <c r="RE511" s="34"/>
      <c r="RF511" s="34"/>
      <c r="RG511" s="34"/>
      <c r="RH511" s="34"/>
      <c r="RI511" s="34"/>
      <c r="RJ511" s="34"/>
      <c r="RK511" s="34"/>
      <c r="RL511" s="34"/>
      <c r="RM511" s="34"/>
      <c r="RN511" s="34"/>
      <c r="RO511" s="34"/>
      <c r="RP511" s="34"/>
      <c r="RQ511" s="34"/>
      <c r="RR511" s="34"/>
      <c r="RS511" s="34"/>
      <c r="RT511" s="34"/>
      <c r="RU511" s="34"/>
      <c r="RV511" s="34"/>
      <c r="RW511" s="34"/>
      <c r="RX511" s="34"/>
      <c r="RY511" s="34"/>
      <c r="RZ511" s="34"/>
      <c r="SA511" s="34"/>
      <c r="SB511" s="34"/>
      <c r="SC511" s="34"/>
      <c r="SD511" s="34"/>
      <c r="SE511" s="34"/>
      <c r="SF511" s="34"/>
      <c r="SG511" s="34"/>
      <c r="SH511" s="34"/>
      <c r="SI511" s="34"/>
      <c r="SJ511" s="34"/>
      <c r="SK511" s="34"/>
      <c r="SL511" s="34"/>
      <c r="SM511" s="34"/>
      <c r="SN511" s="34"/>
      <c r="SO511" s="34"/>
      <c r="SP511" s="34"/>
      <c r="SQ511" s="34"/>
      <c r="SR511" s="34"/>
      <c r="SS511" s="34"/>
      <c r="ST511" s="34"/>
      <c r="SU511" s="34"/>
      <c r="SV511" s="34"/>
      <c r="SW511" s="34"/>
      <c r="SX511" s="34"/>
      <c r="SY511" s="34"/>
      <c r="SZ511" s="34"/>
      <c r="TA511" s="34"/>
      <c r="TB511" s="34"/>
      <c r="TC511" s="34"/>
      <c r="TD511" s="34"/>
      <c r="TE511" s="34"/>
      <c r="TF511" s="34"/>
      <c r="TG511" s="34"/>
      <c r="TH511" s="34"/>
      <c r="TI511" s="34"/>
      <c r="TJ511" s="34"/>
      <c r="TK511" s="34"/>
      <c r="TL511" s="34"/>
      <c r="TM511" s="34"/>
      <c r="TN511" s="34"/>
      <c r="TO511" s="34"/>
      <c r="TP511" s="34"/>
      <c r="TQ511" s="34"/>
      <c r="TR511" s="34"/>
      <c r="TS511" s="34"/>
      <c r="TT511" s="34"/>
      <c r="TU511" s="34"/>
      <c r="TV511" s="34"/>
      <c r="TW511" s="34"/>
      <c r="TX511" s="34"/>
      <c r="TY511" s="34"/>
      <c r="TZ511" s="34"/>
      <c r="UA511" s="34"/>
      <c r="UB511" s="34"/>
      <c r="UC511" s="34"/>
      <c r="UD511" s="34"/>
      <c r="UE511" s="34"/>
      <c r="UF511" s="34"/>
      <c r="UG511" s="34"/>
      <c r="UH511" s="34"/>
      <c r="UI511" s="34"/>
      <c r="UJ511" s="34"/>
      <c r="UK511" s="34"/>
      <c r="UL511" s="34"/>
      <c r="UM511" s="34"/>
      <c r="UN511" s="34"/>
      <c r="UO511" s="34"/>
      <c r="UP511" s="34"/>
      <c r="UQ511" s="34"/>
      <c r="UR511" s="34"/>
      <c r="US511" s="34"/>
      <c r="UT511" s="34"/>
      <c r="UU511" s="34"/>
      <c r="UV511" s="34"/>
      <c r="UW511" s="34"/>
      <c r="UX511" s="34"/>
      <c r="UY511" s="34"/>
      <c r="UZ511" s="34"/>
      <c r="VA511" s="34"/>
      <c r="VB511" s="34"/>
      <c r="VC511" s="34"/>
      <c r="VD511" s="34"/>
      <c r="VE511" s="34"/>
      <c r="VF511" s="34"/>
      <c r="VG511" s="34"/>
      <c r="VH511" s="34"/>
      <c r="VI511" s="34"/>
      <c r="VJ511" s="34"/>
      <c r="VK511" s="34"/>
      <c r="VL511" s="34"/>
      <c r="VM511" s="34"/>
      <c r="VN511" s="34"/>
      <c r="VO511" s="34"/>
      <c r="VP511" s="34"/>
      <c r="VQ511" s="34"/>
      <c r="VR511" s="34"/>
      <c r="VS511" s="34"/>
      <c r="VT511" s="34"/>
      <c r="VU511" s="34"/>
      <c r="VV511" s="34"/>
      <c r="VW511" s="34"/>
      <c r="VX511" s="34"/>
      <c r="VY511" s="34"/>
      <c r="VZ511" s="34"/>
      <c r="WA511" s="34"/>
      <c r="WB511" s="34"/>
      <c r="WC511" s="34"/>
      <c r="WD511" s="34"/>
      <c r="WE511" s="34"/>
      <c r="WF511" s="34"/>
      <c r="WG511" s="34"/>
      <c r="WH511" s="34"/>
      <c r="WI511" s="34"/>
      <c r="WJ511" s="34"/>
      <c r="WK511" s="34"/>
      <c r="WL511" s="34"/>
      <c r="WM511" s="34"/>
      <c r="WN511" s="34"/>
      <c r="WO511" s="34"/>
      <c r="WP511" s="34"/>
      <c r="WQ511" s="34"/>
      <c r="WR511" s="34"/>
      <c r="WS511" s="34"/>
      <c r="WT511" s="34"/>
      <c r="WU511" s="34"/>
      <c r="WV511" s="34"/>
      <c r="WW511" s="34"/>
      <c r="WX511" s="34"/>
      <c r="WY511" s="34"/>
      <c r="WZ511" s="34"/>
      <c r="XA511" s="34"/>
      <c r="XB511" s="34"/>
      <c r="XC511" s="34"/>
      <c r="XD511" s="34"/>
      <c r="XE511" s="34"/>
      <c r="XF511" s="34"/>
      <c r="XG511" s="34"/>
      <c r="XH511" s="34"/>
      <c r="XI511" s="34"/>
      <c r="XJ511" s="34"/>
      <c r="XK511" s="34"/>
      <c r="XL511" s="34"/>
      <c r="XM511" s="34"/>
      <c r="XN511" s="34"/>
      <c r="XO511" s="34"/>
      <c r="XP511" s="34"/>
      <c r="XQ511" s="34"/>
      <c r="XR511" s="34"/>
      <c r="XS511" s="34"/>
      <c r="XT511" s="34"/>
      <c r="XU511" s="34"/>
      <c r="XV511" s="34"/>
      <c r="XW511" s="34"/>
      <c r="XX511" s="34"/>
      <c r="XY511" s="34"/>
      <c r="XZ511" s="34"/>
      <c r="YA511" s="34"/>
      <c r="YB511" s="34"/>
      <c r="YC511" s="34"/>
      <c r="YD511" s="34"/>
      <c r="YE511" s="34"/>
      <c r="YF511" s="34"/>
      <c r="YG511" s="34"/>
      <c r="YH511" s="34"/>
      <c r="YI511" s="34"/>
      <c r="YJ511" s="34"/>
      <c r="YK511" s="34"/>
      <c r="YL511" s="34"/>
      <c r="YM511" s="34"/>
      <c r="YN511" s="34"/>
      <c r="YO511" s="34"/>
      <c r="YP511" s="34"/>
      <c r="YQ511" s="34"/>
      <c r="YR511" s="34"/>
      <c r="YS511" s="34"/>
      <c r="YT511" s="34"/>
      <c r="YU511" s="34"/>
      <c r="YV511" s="34"/>
      <c r="YW511" s="34"/>
      <c r="YX511" s="34"/>
      <c r="YY511" s="34"/>
      <c r="YZ511" s="34"/>
      <c r="ZA511" s="34"/>
      <c r="ZB511" s="34"/>
      <c r="ZC511" s="34"/>
      <c r="ZD511" s="34"/>
      <c r="ZE511" s="34"/>
      <c r="ZF511" s="34"/>
      <c r="ZG511" s="34"/>
      <c r="ZH511" s="34"/>
      <c r="ZI511" s="34"/>
      <c r="ZJ511" s="34"/>
      <c r="ZK511" s="34"/>
      <c r="ZL511" s="34"/>
      <c r="ZM511" s="34"/>
      <c r="ZN511" s="34"/>
      <c r="ZO511" s="34"/>
      <c r="ZP511" s="34"/>
      <c r="ZQ511" s="34"/>
      <c r="ZR511" s="34"/>
      <c r="ZS511" s="34"/>
      <c r="ZT511" s="34"/>
      <c r="ZU511" s="34"/>
      <c r="ZV511" s="34"/>
      <c r="ZW511" s="34"/>
      <c r="ZX511" s="34"/>
      <c r="ZY511" s="34"/>
      <c r="ZZ511" s="34"/>
      <c r="AAA511" s="34"/>
      <c r="AAB511" s="34"/>
      <c r="AAC511" s="34"/>
      <c r="AAD511" s="34"/>
      <c r="AAE511" s="34"/>
      <c r="AAF511" s="34"/>
      <c r="AAG511" s="34"/>
      <c r="AAH511" s="34"/>
      <c r="AAI511" s="34"/>
      <c r="AAJ511" s="34"/>
      <c r="AAK511" s="34"/>
      <c r="AAL511" s="34"/>
      <c r="AAM511" s="34"/>
      <c r="AAN511" s="34"/>
      <c r="AAO511" s="34"/>
      <c r="AAP511" s="34"/>
      <c r="AAQ511" s="34"/>
      <c r="AAR511" s="34"/>
      <c r="AAS511" s="34"/>
      <c r="AAT511" s="34"/>
      <c r="AAU511" s="34"/>
      <c r="AAV511" s="34"/>
      <c r="AAW511" s="34"/>
      <c r="AAX511" s="34"/>
      <c r="AAY511" s="34"/>
      <c r="AAZ511" s="34"/>
      <c r="ABA511" s="34"/>
      <c r="ABB511" s="34"/>
      <c r="ABC511" s="34"/>
      <c r="ABD511" s="34"/>
      <c r="ABE511" s="34"/>
      <c r="ABF511" s="34"/>
      <c r="ABG511" s="34"/>
      <c r="ABH511" s="34"/>
      <c r="ABI511" s="34"/>
      <c r="ABJ511" s="34"/>
      <c r="ABK511" s="34"/>
      <c r="ABL511" s="34"/>
      <c r="ABM511" s="34"/>
      <c r="ABN511" s="34"/>
      <c r="ABO511" s="34"/>
      <c r="ABP511" s="34"/>
      <c r="ABQ511" s="34"/>
      <c r="ABR511" s="34"/>
      <c r="ABS511" s="34"/>
      <c r="ABT511" s="34"/>
      <c r="ABU511" s="34"/>
      <c r="ABV511" s="34"/>
      <c r="ABW511" s="34"/>
      <c r="ABX511" s="34"/>
      <c r="ABY511" s="34"/>
      <c r="ABZ511" s="34"/>
      <c r="ACA511" s="34"/>
      <c r="ACB511" s="34"/>
      <c r="ACC511" s="34"/>
      <c r="ACD511" s="34"/>
      <c r="ACE511" s="34"/>
      <c r="ACF511" s="34"/>
      <c r="ACG511" s="34"/>
      <c r="ACH511" s="34"/>
      <c r="ACI511" s="34"/>
      <c r="ACJ511" s="34"/>
      <c r="ACK511" s="34"/>
      <c r="ACL511" s="34"/>
      <c r="ACM511" s="34"/>
      <c r="ACN511" s="34"/>
      <c r="ACO511" s="34"/>
      <c r="ACP511" s="34"/>
      <c r="ACQ511" s="34"/>
      <c r="ACR511" s="34"/>
      <c r="ACS511" s="34"/>
      <c r="ACT511" s="34"/>
      <c r="ACU511" s="34"/>
      <c r="ACV511" s="34"/>
      <c r="ACW511" s="34"/>
      <c r="ACX511" s="34"/>
      <c r="ACY511" s="34"/>
      <c r="ACZ511" s="34"/>
      <c r="ADA511" s="34"/>
      <c r="ADB511" s="34"/>
      <c r="ADC511" s="34"/>
      <c r="ADD511" s="34"/>
      <c r="ADE511" s="34"/>
      <c r="ADF511" s="34"/>
      <c r="ADG511" s="34"/>
      <c r="ADH511" s="34"/>
      <c r="ADI511" s="34"/>
      <c r="ADJ511" s="34"/>
      <c r="ADK511" s="34"/>
      <c r="ADL511" s="34"/>
      <c r="ADM511" s="34"/>
      <c r="ADN511" s="34"/>
      <c r="ADO511" s="34"/>
      <c r="ADP511" s="34"/>
      <c r="ADQ511" s="34"/>
      <c r="ADR511" s="34"/>
      <c r="ADS511" s="34"/>
      <c r="ADT511" s="34"/>
      <c r="ADU511" s="34"/>
      <c r="ADV511" s="34"/>
      <c r="ADW511" s="34"/>
      <c r="ADX511" s="34"/>
      <c r="ADY511" s="34"/>
      <c r="ADZ511" s="34"/>
      <c r="AEA511" s="34"/>
      <c r="AEB511" s="34"/>
      <c r="AEC511" s="34"/>
      <c r="AED511" s="34"/>
      <c r="AEE511" s="34"/>
      <c r="AEF511" s="34"/>
      <c r="AEG511" s="34"/>
      <c r="AEH511" s="34"/>
      <c r="AEI511" s="34"/>
      <c r="AEJ511" s="34"/>
      <c r="AEK511" s="34"/>
      <c r="AEL511" s="34"/>
      <c r="AEM511" s="34"/>
      <c r="AEN511" s="34"/>
      <c r="AEO511" s="34"/>
      <c r="AEP511" s="34"/>
      <c r="AEQ511" s="34"/>
      <c r="AER511" s="34"/>
      <c r="AES511" s="34"/>
      <c r="AET511" s="34"/>
      <c r="AEU511" s="34"/>
      <c r="AEV511" s="34"/>
      <c r="AEW511" s="34"/>
      <c r="AEX511" s="34"/>
      <c r="AEY511" s="34"/>
      <c r="AEZ511" s="34"/>
      <c r="AFA511" s="34"/>
      <c r="AFB511" s="34"/>
      <c r="AFC511" s="34"/>
      <c r="AFD511" s="34"/>
      <c r="AFE511" s="34"/>
      <c r="AFF511" s="34"/>
      <c r="AFG511" s="34"/>
      <c r="AFH511" s="34"/>
      <c r="AFI511" s="34"/>
      <c r="AFJ511" s="34"/>
      <c r="AFK511" s="34"/>
      <c r="AFL511" s="34"/>
      <c r="AFM511" s="34"/>
      <c r="AFN511" s="34"/>
      <c r="AFO511" s="34"/>
      <c r="AFP511" s="34"/>
      <c r="AFQ511" s="34"/>
      <c r="AFR511" s="34"/>
      <c r="AFS511" s="34"/>
      <c r="AFT511" s="34"/>
      <c r="AFU511" s="34"/>
      <c r="AFV511" s="34"/>
      <c r="AFW511" s="34"/>
      <c r="AFX511" s="34"/>
      <c r="AFY511" s="34"/>
      <c r="AFZ511" s="34"/>
      <c r="AGA511" s="34"/>
      <c r="AGB511" s="34"/>
      <c r="AGC511" s="34"/>
      <c r="AGD511" s="34"/>
      <c r="AGE511" s="34"/>
      <c r="AGF511" s="34"/>
      <c r="AGG511" s="34"/>
      <c r="AGH511" s="34"/>
      <c r="AGI511" s="34"/>
      <c r="AGJ511" s="34"/>
      <c r="AGK511" s="34"/>
      <c r="AGL511" s="34"/>
      <c r="AGM511" s="34"/>
      <c r="AGN511" s="34"/>
      <c r="AGO511" s="34"/>
      <c r="AGP511" s="34"/>
      <c r="AGQ511" s="34"/>
      <c r="AGR511" s="34"/>
      <c r="AGS511" s="34"/>
      <c r="AGT511" s="34"/>
      <c r="AGU511" s="34"/>
      <c r="AGV511" s="34"/>
      <c r="AGW511" s="34"/>
      <c r="AGX511" s="34"/>
      <c r="AGY511" s="34"/>
      <c r="AGZ511" s="34"/>
      <c r="AHA511" s="34"/>
      <c r="AHB511" s="34"/>
      <c r="AHC511" s="34"/>
      <c r="AHD511" s="34"/>
      <c r="AHE511" s="34"/>
      <c r="AHF511" s="34"/>
      <c r="AHG511" s="34"/>
      <c r="AHH511" s="34"/>
      <c r="AHI511" s="34"/>
      <c r="AHJ511" s="34"/>
      <c r="AHK511" s="34"/>
      <c r="AHL511" s="34"/>
      <c r="AHM511" s="34"/>
      <c r="AHN511" s="34"/>
      <c r="AHO511" s="34"/>
      <c r="AHP511" s="34"/>
      <c r="AHQ511" s="34"/>
      <c r="AHR511" s="34"/>
      <c r="AHS511" s="34"/>
      <c r="AHT511" s="34"/>
      <c r="AHU511" s="34"/>
      <c r="AHV511" s="34"/>
      <c r="AHW511" s="34"/>
      <c r="AHX511" s="34"/>
      <c r="AHY511" s="34"/>
      <c r="AHZ511" s="34"/>
      <c r="AIA511" s="34"/>
      <c r="AIB511" s="34"/>
      <c r="AIC511" s="34"/>
      <c r="AID511" s="34"/>
      <c r="AIE511" s="34"/>
      <c r="AIF511" s="34"/>
      <c r="AIG511" s="34"/>
      <c r="AIH511" s="34"/>
      <c r="AII511" s="34"/>
      <c r="AIJ511" s="34"/>
      <c r="AIK511" s="34"/>
      <c r="AIL511" s="34"/>
      <c r="AIM511" s="34"/>
      <c r="AIN511" s="34"/>
      <c r="AIO511" s="34"/>
      <c r="AIP511" s="34"/>
      <c r="AIQ511" s="34"/>
      <c r="AIR511" s="34"/>
      <c r="AIS511" s="34"/>
      <c r="AIT511" s="34"/>
      <c r="AIU511" s="34"/>
      <c r="AIV511" s="34"/>
      <c r="AIW511" s="34"/>
      <c r="AIX511" s="34"/>
      <c r="AIY511" s="34"/>
      <c r="AIZ511" s="34"/>
      <c r="AJA511" s="34"/>
      <c r="AJB511" s="34"/>
      <c r="AJC511" s="34"/>
      <c r="AJD511" s="34"/>
      <c r="AJE511" s="34"/>
      <c r="AJF511" s="34"/>
      <c r="AJG511" s="34"/>
      <c r="AJH511" s="34"/>
      <c r="AJI511" s="34"/>
      <c r="AJJ511" s="34"/>
      <c r="AJK511" s="34"/>
      <c r="AJL511" s="34"/>
      <c r="AJM511" s="34"/>
      <c r="AJN511" s="34"/>
      <c r="AJO511" s="34"/>
      <c r="AJP511" s="34"/>
      <c r="AJQ511" s="34"/>
      <c r="AJR511" s="34"/>
      <c r="AJS511" s="34"/>
      <c r="AJT511" s="34"/>
      <c r="AJU511" s="34"/>
      <c r="AJV511" s="34"/>
      <c r="AJW511" s="34"/>
      <c r="AJX511" s="34"/>
      <c r="AJY511" s="34"/>
      <c r="AJZ511" s="34"/>
      <c r="AKA511" s="34"/>
      <c r="AKB511" s="34"/>
      <c r="AKC511" s="34"/>
      <c r="AKD511" s="34"/>
      <c r="AKE511" s="34"/>
      <c r="AKF511" s="34"/>
      <c r="AKG511" s="34"/>
      <c r="AKH511" s="34"/>
      <c r="AKI511" s="34"/>
      <c r="AKJ511" s="34"/>
      <c r="AKK511" s="34"/>
      <c r="AKL511" s="34"/>
      <c r="AKM511" s="34"/>
      <c r="AKN511" s="34"/>
      <c r="AKO511" s="34"/>
      <c r="AKP511" s="34"/>
      <c r="AKQ511" s="34"/>
      <c r="AKR511" s="34"/>
      <c r="AKS511" s="34"/>
      <c r="AKT511" s="34"/>
      <c r="AKU511" s="34"/>
      <c r="AKV511" s="34"/>
      <c r="AKW511" s="34"/>
      <c r="AKX511" s="34"/>
      <c r="AKY511" s="34"/>
      <c r="AKZ511" s="34"/>
      <c r="ALA511" s="34"/>
      <c r="ALB511" s="34"/>
      <c r="ALC511" s="34"/>
      <c r="ALD511" s="34"/>
      <c r="ALE511" s="34"/>
      <c r="ALF511" s="34"/>
      <c r="ALG511" s="34"/>
      <c r="ALH511" s="34"/>
      <c r="ALI511" s="34"/>
      <c r="ALJ511" s="34"/>
      <c r="ALK511" s="34"/>
      <c r="ALL511" s="34"/>
      <c r="ALM511" s="34"/>
      <c r="ALN511" s="34"/>
      <c r="ALO511" s="34"/>
      <c r="ALP511" s="34"/>
      <c r="ALQ511" s="34"/>
      <c r="ALR511" s="34"/>
      <c r="ALS511" s="34"/>
      <c r="ALT511" s="34"/>
      <c r="ALU511" s="34"/>
      <c r="ALV511" s="34"/>
      <c r="ALW511" s="34"/>
      <c r="ALX511" s="34"/>
      <c r="ALY511" s="34"/>
      <c r="ALZ511" s="34"/>
      <c r="AMA511" s="34"/>
      <c r="AMB511" s="34"/>
      <c r="AMC511" s="34"/>
      <c r="AMD511" s="34"/>
      <c r="AME511" s="34"/>
      <c r="AMF511" s="34"/>
      <c r="AMG511" s="34"/>
      <c r="AMH511" s="34"/>
      <c r="AMI511" s="34"/>
      <c r="AMJ511" s="34"/>
      <c r="AMK511" s="34"/>
    </row>
    <row r="512" spans="1:1025" x14ac:dyDescent="0.25">
      <c r="A512" s="34"/>
      <c r="B512" s="110" t="s">
        <v>196</v>
      </c>
      <c r="C512" s="110"/>
      <c r="D512" s="110"/>
      <c r="E512" s="47"/>
      <c r="F512" s="47"/>
      <c r="G512" s="75"/>
      <c r="H512" s="47"/>
      <c r="I512" s="47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34"/>
      <c r="AN512" s="34"/>
      <c r="AO512" s="34"/>
      <c r="AP512" s="34"/>
      <c r="AQ512" s="34"/>
      <c r="AR512" s="34"/>
      <c r="AS512" s="34"/>
      <c r="AT512" s="34"/>
      <c r="AU512" s="34"/>
      <c r="AV512" s="34"/>
      <c r="AW512" s="34"/>
      <c r="AX512" s="34"/>
      <c r="AY512" s="34"/>
      <c r="AZ512" s="34"/>
      <c r="BA512" s="34"/>
      <c r="BB512" s="34"/>
      <c r="BC512" s="34"/>
      <c r="BD512" s="34"/>
      <c r="BE512" s="34"/>
      <c r="BF512" s="34"/>
      <c r="BG512" s="34"/>
      <c r="BH512" s="34"/>
      <c r="BI512" s="34"/>
      <c r="BJ512" s="34"/>
      <c r="BK512" s="34"/>
      <c r="BL512" s="34"/>
      <c r="BM512" s="34"/>
      <c r="BN512" s="34"/>
      <c r="BO512" s="34"/>
      <c r="BP512" s="34"/>
      <c r="BQ512" s="34"/>
      <c r="BR512" s="34"/>
      <c r="BS512" s="34"/>
      <c r="BT512" s="34"/>
      <c r="BU512" s="34"/>
      <c r="BV512" s="34"/>
      <c r="BW512" s="34"/>
      <c r="BX512" s="34"/>
      <c r="BY512" s="34"/>
      <c r="BZ512" s="34"/>
      <c r="CA512" s="34"/>
      <c r="CB512" s="34"/>
      <c r="CC512" s="34"/>
      <c r="CD512" s="34"/>
      <c r="CE512" s="34"/>
      <c r="CF512" s="34"/>
      <c r="CG512" s="34"/>
      <c r="CH512" s="34"/>
      <c r="CI512" s="34"/>
      <c r="CJ512" s="34"/>
      <c r="CK512" s="34"/>
      <c r="CL512" s="34"/>
      <c r="CM512" s="34"/>
      <c r="CN512" s="34"/>
      <c r="CO512" s="34"/>
      <c r="CP512" s="34"/>
      <c r="CQ512" s="34"/>
      <c r="CR512" s="34"/>
      <c r="CS512" s="34"/>
      <c r="CT512" s="34"/>
      <c r="CU512" s="34"/>
      <c r="CV512" s="34"/>
      <c r="CW512" s="34"/>
      <c r="CX512" s="34"/>
      <c r="CY512" s="34"/>
      <c r="CZ512" s="34"/>
      <c r="DA512" s="34"/>
      <c r="DB512" s="34"/>
      <c r="DC512" s="34"/>
      <c r="DD512" s="34"/>
      <c r="DE512" s="34"/>
      <c r="DF512" s="34"/>
      <c r="DG512" s="34"/>
      <c r="DH512" s="34"/>
      <c r="DI512" s="34"/>
      <c r="DJ512" s="34"/>
      <c r="DK512" s="34"/>
      <c r="DL512" s="34"/>
      <c r="DM512" s="34"/>
      <c r="DN512" s="34"/>
      <c r="DO512" s="34"/>
      <c r="DP512" s="34"/>
      <c r="DQ512" s="34"/>
      <c r="DR512" s="34"/>
      <c r="DS512" s="34"/>
      <c r="DT512" s="34"/>
      <c r="DU512" s="34"/>
      <c r="DV512" s="34"/>
      <c r="DW512" s="34"/>
      <c r="DX512" s="34"/>
      <c r="DY512" s="34"/>
      <c r="DZ512" s="34"/>
      <c r="EA512" s="34"/>
      <c r="EB512" s="34"/>
      <c r="EC512" s="34"/>
      <c r="ED512" s="34"/>
      <c r="EE512" s="34"/>
      <c r="EF512" s="34"/>
      <c r="EG512" s="34"/>
      <c r="EH512" s="34"/>
      <c r="EI512" s="34"/>
      <c r="EJ512" s="34"/>
      <c r="EK512" s="34"/>
      <c r="EL512" s="34"/>
      <c r="EM512" s="34"/>
      <c r="EN512" s="34"/>
      <c r="EO512" s="34"/>
      <c r="EP512" s="34"/>
      <c r="EQ512" s="34"/>
      <c r="ER512" s="34"/>
      <c r="ES512" s="34"/>
      <c r="ET512" s="34"/>
      <c r="EU512" s="34"/>
      <c r="EV512" s="34"/>
      <c r="EW512" s="34"/>
      <c r="EX512" s="34"/>
      <c r="EY512" s="34"/>
      <c r="EZ512" s="34"/>
      <c r="FA512" s="34"/>
      <c r="FB512" s="34"/>
      <c r="FC512" s="34"/>
      <c r="FD512" s="34"/>
      <c r="FE512" s="34"/>
      <c r="FF512" s="34"/>
      <c r="FG512" s="34"/>
      <c r="FH512" s="34"/>
      <c r="FI512" s="34"/>
      <c r="FJ512" s="34"/>
      <c r="FK512" s="34"/>
      <c r="FL512" s="34"/>
      <c r="FM512" s="34"/>
      <c r="FN512" s="34"/>
      <c r="FO512" s="34"/>
      <c r="FP512" s="34"/>
      <c r="FQ512" s="34"/>
      <c r="FR512" s="34"/>
      <c r="FS512" s="34"/>
      <c r="FT512" s="34"/>
      <c r="FU512" s="34"/>
      <c r="FV512" s="34"/>
      <c r="FW512" s="34"/>
      <c r="FX512" s="34"/>
      <c r="FY512" s="34"/>
      <c r="FZ512" s="34"/>
      <c r="GA512" s="34"/>
      <c r="GB512" s="34"/>
      <c r="GC512" s="34"/>
      <c r="GD512" s="34"/>
      <c r="GE512" s="34"/>
      <c r="GF512" s="34"/>
      <c r="GG512" s="34"/>
      <c r="GH512" s="34"/>
      <c r="GI512" s="34"/>
      <c r="GJ512" s="34"/>
      <c r="GK512" s="34"/>
      <c r="GL512" s="34"/>
      <c r="GM512" s="34"/>
      <c r="GN512" s="34"/>
      <c r="GO512" s="34"/>
      <c r="GP512" s="34"/>
      <c r="GQ512" s="34"/>
      <c r="GR512" s="34"/>
      <c r="GS512" s="34"/>
      <c r="GT512" s="34"/>
      <c r="GU512" s="34"/>
      <c r="GV512" s="34"/>
      <c r="GW512" s="34"/>
      <c r="GX512" s="34"/>
      <c r="GY512" s="34"/>
      <c r="GZ512" s="34"/>
      <c r="HA512" s="34"/>
      <c r="HB512" s="34"/>
      <c r="HC512" s="34"/>
      <c r="HD512" s="34"/>
      <c r="HE512" s="34"/>
      <c r="HF512" s="34"/>
      <c r="HG512" s="34"/>
      <c r="HH512" s="34"/>
      <c r="HI512" s="34"/>
      <c r="HJ512" s="34"/>
      <c r="HK512" s="34"/>
      <c r="HL512" s="34"/>
      <c r="HM512" s="34"/>
      <c r="HN512" s="34"/>
      <c r="HO512" s="34"/>
      <c r="HP512" s="34"/>
      <c r="HQ512" s="34"/>
      <c r="HR512" s="34"/>
      <c r="HS512" s="34"/>
      <c r="HT512" s="34"/>
      <c r="HU512" s="34"/>
      <c r="HV512" s="34"/>
      <c r="HW512" s="34"/>
      <c r="HX512" s="34"/>
      <c r="HY512" s="34"/>
      <c r="HZ512" s="34"/>
      <c r="IA512" s="34"/>
      <c r="IB512" s="34"/>
      <c r="IC512" s="34"/>
      <c r="ID512" s="34"/>
      <c r="IE512" s="34"/>
      <c r="IF512" s="34"/>
      <c r="IG512" s="34"/>
      <c r="IH512" s="34"/>
      <c r="II512" s="34"/>
      <c r="IJ512" s="34"/>
      <c r="IK512" s="34"/>
      <c r="IL512" s="34"/>
      <c r="IM512" s="34"/>
      <c r="IN512" s="34"/>
      <c r="IO512" s="34"/>
      <c r="IP512" s="34"/>
      <c r="IQ512" s="34"/>
      <c r="IR512" s="34"/>
      <c r="IS512" s="34"/>
      <c r="IT512" s="34"/>
      <c r="IU512" s="34"/>
      <c r="IV512" s="34"/>
      <c r="IW512" s="34"/>
      <c r="IX512" s="34"/>
      <c r="IY512" s="34"/>
      <c r="IZ512" s="34"/>
      <c r="JA512" s="34"/>
      <c r="JB512" s="34"/>
      <c r="JC512" s="34"/>
      <c r="JD512" s="34"/>
      <c r="JE512" s="34"/>
      <c r="JF512" s="34"/>
      <c r="JG512" s="34"/>
      <c r="JH512" s="34"/>
      <c r="JI512" s="34"/>
      <c r="JJ512" s="34"/>
      <c r="JK512" s="34"/>
      <c r="JL512" s="34"/>
      <c r="JM512" s="34"/>
      <c r="JN512" s="34"/>
      <c r="JO512" s="34"/>
      <c r="JP512" s="34"/>
      <c r="JQ512" s="34"/>
      <c r="JR512" s="34"/>
      <c r="JS512" s="34"/>
      <c r="JT512" s="34"/>
      <c r="JU512" s="34"/>
      <c r="JV512" s="34"/>
      <c r="JW512" s="34"/>
      <c r="JX512" s="34"/>
      <c r="JY512" s="34"/>
      <c r="JZ512" s="34"/>
      <c r="KA512" s="34"/>
      <c r="KB512" s="34"/>
      <c r="KC512" s="34"/>
      <c r="KD512" s="34"/>
      <c r="KE512" s="34"/>
      <c r="KF512" s="34"/>
      <c r="KG512" s="34"/>
      <c r="KH512" s="34"/>
      <c r="KI512" s="34"/>
      <c r="KJ512" s="34"/>
      <c r="KK512" s="34"/>
      <c r="KL512" s="34"/>
      <c r="KM512" s="34"/>
      <c r="KN512" s="34"/>
      <c r="KO512" s="34"/>
      <c r="KP512" s="34"/>
      <c r="KQ512" s="34"/>
      <c r="KR512" s="34"/>
      <c r="KS512" s="34"/>
      <c r="KT512" s="34"/>
      <c r="KU512" s="34"/>
      <c r="KV512" s="34"/>
      <c r="KW512" s="34"/>
      <c r="KX512" s="34"/>
      <c r="KY512" s="34"/>
      <c r="KZ512" s="34"/>
      <c r="LA512" s="34"/>
      <c r="LB512" s="34"/>
      <c r="LC512" s="34"/>
      <c r="LD512" s="34"/>
      <c r="LE512" s="34"/>
      <c r="LF512" s="34"/>
      <c r="LG512" s="34"/>
      <c r="LH512" s="34"/>
      <c r="LI512" s="34"/>
      <c r="LJ512" s="34"/>
      <c r="LK512" s="34"/>
      <c r="LL512" s="34"/>
      <c r="LM512" s="34"/>
      <c r="LN512" s="34"/>
      <c r="LO512" s="34"/>
      <c r="LP512" s="34"/>
      <c r="LQ512" s="34"/>
      <c r="LR512" s="34"/>
      <c r="LS512" s="34"/>
      <c r="LT512" s="34"/>
      <c r="LU512" s="34"/>
      <c r="LV512" s="34"/>
      <c r="LW512" s="34"/>
      <c r="LX512" s="34"/>
      <c r="LY512" s="34"/>
      <c r="LZ512" s="34"/>
      <c r="MA512" s="34"/>
      <c r="MB512" s="34"/>
      <c r="MC512" s="34"/>
      <c r="MD512" s="34"/>
      <c r="ME512" s="34"/>
      <c r="MF512" s="34"/>
      <c r="MG512" s="34"/>
      <c r="MH512" s="34"/>
      <c r="MI512" s="34"/>
      <c r="MJ512" s="34"/>
      <c r="MK512" s="34"/>
      <c r="ML512" s="34"/>
      <c r="MM512" s="34"/>
      <c r="MN512" s="34"/>
      <c r="MO512" s="34"/>
      <c r="MP512" s="34"/>
      <c r="MQ512" s="34"/>
      <c r="MR512" s="34"/>
      <c r="MS512" s="34"/>
      <c r="MT512" s="34"/>
      <c r="MU512" s="34"/>
      <c r="MV512" s="34"/>
      <c r="MW512" s="34"/>
      <c r="MX512" s="34"/>
      <c r="MY512" s="34"/>
      <c r="MZ512" s="34"/>
      <c r="NA512" s="34"/>
      <c r="NB512" s="34"/>
      <c r="NC512" s="34"/>
      <c r="ND512" s="34"/>
      <c r="NE512" s="34"/>
      <c r="NF512" s="34"/>
      <c r="NG512" s="34"/>
      <c r="NH512" s="34"/>
      <c r="NI512" s="34"/>
      <c r="NJ512" s="34"/>
      <c r="NK512" s="34"/>
      <c r="NL512" s="34"/>
      <c r="NM512" s="34"/>
      <c r="NN512" s="34"/>
      <c r="NO512" s="34"/>
      <c r="NP512" s="34"/>
      <c r="NQ512" s="34"/>
      <c r="NR512" s="34"/>
      <c r="NS512" s="34"/>
      <c r="NT512" s="34"/>
      <c r="NU512" s="34"/>
      <c r="NV512" s="34"/>
      <c r="NW512" s="34"/>
      <c r="NX512" s="34"/>
      <c r="NY512" s="34"/>
      <c r="NZ512" s="34"/>
      <c r="OA512" s="34"/>
      <c r="OB512" s="34"/>
      <c r="OC512" s="34"/>
      <c r="OD512" s="34"/>
      <c r="OE512" s="34"/>
      <c r="OF512" s="34"/>
      <c r="OG512" s="34"/>
      <c r="OH512" s="34"/>
      <c r="OI512" s="34"/>
      <c r="OJ512" s="34"/>
      <c r="OK512" s="34"/>
      <c r="OL512" s="34"/>
      <c r="OM512" s="34"/>
      <c r="ON512" s="34"/>
      <c r="OO512" s="34"/>
      <c r="OP512" s="34"/>
      <c r="OQ512" s="34"/>
      <c r="OR512" s="34"/>
      <c r="OS512" s="34"/>
      <c r="OT512" s="34"/>
      <c r="OU512" s="34"/>
      <c r="OV512" s="34"/>
      <c r="OW512" s="34"/>
      <c r="OX512" s="34"/>
      <c r="OY512" s="34"/>
      <c r="OZ512" s="34"/>
      <c r="PA512" s="34"/>
      <c r="PB512" s="34"/>
      <c r="PC512" s="34"/>
      <c r="PD512" s="34"/>
      <c r="PE512" s="34"/>
      <c r="PF512" s="34"/>
      <c r="PG512" s="34"/>
      <c r="PH512" s="34"/>
      <c r="PI512" s="34"/>
      <c r="PJ512" s="34"/>
      <c r="PK512" s="34"/>
      <c r="PL512" s="34"/>
      <c r="PM512" s="34"/>
      <c r="PN512" s="34"/>
      <c r="PO512" s="34"/>
      <c r="PP512" s="34"/>
      <c r="PQ512" s="34"/>
      <c r="PR512" s="34"/>
      <c r="PS512" s="34"/>
      <c r="PT512" s="34"/>
      <c r="PU512" s="34"/>
      <c r="PV512" s="34"/>
      <c r="PW512" s="34"/>
      <c r="PX512" s="34"/>
      <c r="PY512" s="34"/>
      <c r="PZ512" s="34"/>
      <c r="QA512" s="34"/>
      <c r="QB512" s="34"/>
      <c r="QC512" s="34"/>
      <c r="QD512" s="34"/>
      <c r="QE512" s="34"/>
      <c r="QF512" s="34"/>
      <c r="QG512" s="34"/>
      <c r="QH512" s="34"/>
      <c r="QI512" s="34"/>
      <c r="QJ512" s="34"/>
      <c r="QK512" s="34"/>
      <c r="QL512" s="34"/>
      <c r="QM512" s="34"/>
      <c r="QN512" s="34"/>
      <c r="QO512" s="34"/>
      <c r="QP512" s="34"/>
      <c r="QQ512" s="34"/>
      <c r="QR512" s="34"/>
      <c r="QS512" s="34"/>
      <c r="QT512" s="34"/>
      <c r="QU512" s="34"/>
      <c r="QV512" s="34"/>
      <c r="QW512" s="34"/>
      <c r="QX512" s="34"/>
      <c r="QY512" s="34"/>
      <c r="QZ512" s="34"/>
      <c r="RA512" s="34"/>
      <c r="RB512" s="34"/>
      <c r="RC512" s="34"/>
      <c r="RD512" s="34"/>
      <c r="RE512" s="34"/>
      <c r="RF512" s="34"/>
      <c r="RG512" s="34"/>
      <c r="RH512" s="34"/>
      <c r="RI512" s="34"/>
      <c r="RJ512" s="34"/>
      <c r="RK512" s="34"/>
      <c r="RL512" s="34"/>
      <c r="RM512" s="34"/>
      <c r="RN512" s="34"/>
      <c r="RO512" s="34"/>
      <c r="RP512" s="34"/>
      <c r="RQ512" s="34"/>
      <c r="RR512" s="34"/>
      <c r="RS512" s="34"/>
      <c r="RT512" s="34"/>
      <c r="RU512" s="34"/>
      <c r="RV512" s="34"/>
      <c r="RW512" s="34"/>
      <c r="RX512" s="34"/>
      <c r="RY512" s="34"/>
      <c r="RZ512" s="34"/>
      <c r="SA512" s="34"/>
      <c r="SB512" s="34"/>
      <c r="SC512" s="34"/>
      <c r="SD512" s="34"/>
      <c r="SE512" s="34"/>
      <c r="SF512" s="34"/>
      <c r="SG512" s="34"/>
      <c r="SH512" s="34"/>
      <c r="SI512" s="34"/>
      <c r="SJ512" s="34"/>
      <c r="SK512" s="34"/>
      <c r="SL512" s="34"/>
      <c r="SM512" s="34"/>
      <c r="SN512" s="34"/>
      <c r="SO512" s="34"/>
      <c r="SP512" s="34"/>
      <c r="SQ512" s="34"/>
      <c r="SR512" s="34"/>
      <c r="SS512" s="34"/>
      <c r="ST512" s="34"/>
      <c r="SU512" s="34"/>
      <c r="SV512" s="34"/>
      <c r="SW512" s="34"/>
      <c r="SX512" s="34"/>
      <c r="SY512" s="34"/>
      <c r="SZ512" s="34"/>
      <c r="TA512" s="34"/>
      <c r="TB512" s="34"/>
      <c r="TC512" s="34"/>
      <c r="TD512" s="34"/>
      <c r="TE512" s="34"/>
      <c r="TF512" s="34"/>
      <c r="TG512" s="34"/>
      <c r="TH512" s="34"/>
      <c r="TI512" s="34"/>
      <c r="TJ512" s="34"/>
      <c r="TK512" s="34"/>
      <c r="TL512" s="34"/>
      <c r="TM512" s="34"/>
      <c r="TN512" s="34"/>
      <c r="TO512" s="34"/>
      <c r="TP512" s="34"/>
      <c r="TQ512" s="34"/>
      <c r="TR512" s="34"/>
      <c r="TS512" s="34"/>
      <c r="TT512" s="34"/>
      <c r="TU512" s="34"/>
      <c r="TV512" s="34"/>
      <c r="TW512" s="34"/>
      <c r="TX512" s="34"/>
      <c r="TY512" s="34"/>
      <c r="TZ512" s="34"/>
      <c r="UA512" s="34"/>
      <c r="UB512" s="34"/>
      <c r="UC512" s="34"/>
      <c r="UD512" s="34"/>
      <c r="UE512" s="34"/>
      <c r="UF512" s="34"/>
      <c r="UG512" s="34"/>
      <c r="UH512" s="34"/>
      <c r="UI512" s="34"/>
      <c r="UJ512" s="34"/>
      <c r="UK512" s="34"/>
      <c r="UL512" s="34"/>
      <c r="UM512" s="34"/>
      <c r="UN512" s="34"/>
      <c r="UO512" s="34"/>
      <c r="UP512" s="34"/>
      <c r="UQ512" s="34"/>
      <c r="UR512" s="34"/>
      <c r="US512" s="34"/>
      <c r="UT512" s="34"/>
      <c r="UU512" s="34"/>
      <c r="UV512" s="34"/>
      <c r="UW512" s="34"/>
      <c r="UX512" s="34"/>
      <c r="UY512" s="34"/>
      <c r="UZ512" s="34"/>
      <c r="VA512" s="34"/>
      <c r="VB512" s="34"/>
      <c r="VC512" s="34"/>
      <c r="VD512" s="34"/>
      <c r="VE512" s="34"/>
      <c r="VF512" s="34"/>
      <c r="VG512" s="34"/>
      <c r="VH512" s="34"/>
      <c r="VI512" s="34"/>
      <c r="VJ512" s="34"/>
      <c r="VK512" s="34"/>
      <c r="VL512" s="34"/>
      <c r="VM512" s="34"/>
      <c r="VN512" s="34"/>
      <c r="VO512" s="34"/>
      <c r="VP512" s="34"/>
      <c r="VQ512" s="34"/>
      <c r="VR512" s="34"/>
      <c r="VS512" s="34"/>
      <c r="VT512" s="34"/>
      <c r="VU512" s="34"/>
      <c r="VV512" s="34"/>
      <c r="VW512" s="34"/>
      <c r="VX512" s="34"/>
      <c r="VY512" s="34"/>
      <c r="VZ512" s="34"/>
      <c r="WA512" s="34"/>
      <c r="WB512" s="34"/>
      <c r="WC512" s="34"/>
      <c r="WD512" s="34"/>
      <c r="WE512" s="34"/>
      <c r="WF512" s="34"/>
      <c r="WG512" s="34"/>
      <c r="WH512" s="34"/>
      <c r="WI512" s="34"/>
      <c r="WJ512" s="34"/>
      <c r="WK512" s="34"/>
      <c r="WL512" s="34"/>
      <c r="WM512" s="34"/>
      <c r="WN512" s="34"/>
      <c r="WO512" s="34"/>
      <c r="WP512" s="34"/>
      <c r="WQ512" s="34"/>
      <c r="WR512" s="34"/>
      <c r="WS512" s="34"/>
      <c r="WT512" s="34"/>
      <c r="WU512" s="34"/>
      <c r="WV512" s="34"/>
      <c r="WW512" s="34"/>
      <c r="WX512" s="34"/>
      <c r="WY512" s="34"/>
      <c r="WZ512" s="34"/>
      <c r="XA512" s="34"/>
      <c r="XB512" s="34"/>
      <c r="XC512" s="34"/>
      <c r="XD512" s="34"/>
      <c r="XE512" s="34"/>
      <c r="XF512" s="34"/>
      <c r="XG512" s="34"/>
      <c r="XH512" s="34"/>
      <c r="XI512" s="34"/>
      <c r="XJ512" s="34"/>
      <c r="XK512" s="34"/>
      <c r="XL512" s="34"/>
      <c r="XM512" s="34"/>
      <c r="XN512" s="34"/>
      <c r="XO512" s="34"/>
      <c r="XP512" s="34"/>
      <c r="XQ512" s="34"/>
      <c r="XR512" s="34"/>
      <c r="XS512" s="34"/>
      <c r="XT512" s="34"/>
      <c r="XU512" s="34"/>
      <c r="XV512" s="34"/>
      <c r="XW512" s="34"/>
      <c r="XX512" s="34"/>
      <c r="XY512" s="34"/>
      <c r="XZ512" s="34"/>
      <c r="YA512" s="34"/>
      <c r="YB512" s="34"/>
      <c r="YC512" s="34"/>
      <c r="YD512" s="34"/>
      <c r="YE512" s="34"/>
      <c r="YF512" s="34"/>
      <c r="YG512" s="34"/>
      <c r="YH512" s="34"/>
      <c r="YI512" s="34"/>
      <c r="YJ512" s="34"/>
      <c r="YK512" s="34"/>
      <c r="YL512" s="34"/>
      <c r="YM512" s="34"/>
      <c r="YN512" s="34"/>
      <c r="YO512" s="34"/>
      <c r="YP512" s="34"/>
      <c r="YQ512" s="34"/>
      <c r="YR512" s="34"/>
      <c r="YS512" s="34"/>
      <c r="YT512" s="34"/>
      <c r="YU512" s="34"/>
      <c r="YV512" s="34"/>
      <c r="YW512" s="34"/>
      <c r="YX512" s="34"/>
      <c r="YY512" s="34"/>
      <c r="YZ512" s="34"/>
      <c r="ZA512" s="34"/>
      <c r="ZB512" s="34"/>
      <c r="ZC512" s="34"/>
      <c r="ZD512" s="34"/>
      <c r="ZE512" s="34"/>
      <c r="ZF512" s="34"/>
      <c r="ZG512" s="34"/>
      <c r="ZH512" s="34"/>
      <c r="ZI512" s="34"/>
      <c r="ZJ512" s="34"/>
      <c r="ZK512" s="34"/>
      <c r="ZL512" s="34"/>
      <c r="ZM512" s="34"/>
      <c r="ZN512" s="34"/>
      <c r="ZO512" s="34"/>
      <c r="ZP512" s="34"/>
      <c r="ZQ512" s="34"/>
      <c r="ZR512" s="34"/>
      <c r="ZS512" s="34"/>
      <c r="ZT512" s="34"/>
      <c r="ZU512" s="34"/>
      <c r="ZV512" s="34"/>
      <c r="ZW512" s="34"/>
      <c r="ZX512" s="34"/>
      <c r="ZY512" s="34"/>
      <c r="ZZ512" s="34"/>
      <c r="AAA512" s="34"/>
      <c r="AAB512" s="34"/>
      <c r="AAC512" s="34"/>
      <c r="AAD512" s="34"/>
      <c r="AAE512" s="34"/>
      <c r="AAF512" s="34"/>
      <c r="AAG512" s="34"/>
      <c r="AAH512" s="34"/>
      <c r="AAI512" s="34"/>
      <c r="AAJ512" s="34"/>
      <c r="AAK512" s="34"/>
      <c r="AAL512" s="34"/>
      <c r="AAM512" s="34"/>
      <c r="AAN512" s="34"/>
      <c r="AAO512" s="34"/>
      <c r="AAP512" s="34"/>
      <c r="AAQ512" s="34"/>
      <c r="AAR512" s="34"/>
      <c r="AAS512" s="34"/>
      <c r="AAT512" s="34"/>
      <c r="AAU512" s="34"/>
      <c r="AAV512" s="34"/>
      <c r="AAW512" s="34"/>
      <c r="AAX512" s="34"/>
      <c r="AAY512" s="34"/>
      <c r="AAZ512" s="34"/>
      <c r="ABA512" s="34"/>
      <c r="ABB512" s="34"/>
      <c r="ABC512" s="34"/>
      <c r="ABD512" s="34"/>
      <c r="ABE512" s="34"/>
      <c r="ABF512" s="34"/>
      <c r="ABG512" s="34"/>
      <c r="ABH512" s="34"/>
      <c r="ABI512" s="34"/>
      <c r="ABJ512" s="34"/>
      <c r="ABK512" s="34"/>
      <c r="ABL512" s="34"/>
      <c r="ABM512" s="34"/>
      <c r="ABN512" s="34"/>
      <c r="ABO512" s="34"/>
      <c r="ABP512" s="34"/>
      <c r="ABQ512" s="34"/>
      <c r="ABR512" s="34"/>
      <c r="ABS512" s="34"/>
      <c r="ABT512" s="34"/>
      <c r="ABU512" s="34"/>
      <c r="ABV512" s="34"/>
      <c r="ABW512" s="34"/>
      <c r="ABX512" s="34"/>
      <c r="ABY512" s="34"/>
      <c r="ABZ512" s="34"/>
      <c r="ACA512" s="34"/>
      <c r="ACB512" s="34"/>
      <c r="ACC512" s="34"/>
      <c r="ACD512" s="34"/>
      <c r="ACE512" s="34"/>
      <c r="ACF512" s="34"/>
      <c r="ACG512" s="34"/>
      <c r="ACH512" s="34"/>
      <c r="ACI512" s="34"/>
      <c r="ACJ512" s="34"/>
      <c r="ACK512" s="34"/>
      <c r="ACL512" s="34"/>
      <c r="ACM512" s="34"/>
      <c r="ACN512" s="34"/>
      <c r="ACO512" s="34"/>
      <c r="ACP512" s="34"/>
      <c r="ACQ512" s="34"/>
      <c r="ACR512" s="34"/>
      <c r="ACS512" s="34"/>
      <c r="ACT512" s="34"/>
      <c r="ACU512" s="34"/>
      <c r="ACV512" s="34"/>
      <c r="ACW512" s="34"/>
      <c r="ACX512" s="34"/>
      <c r="ACY512" s="34"/>
      <c r="ACZ512" s="34"/>
      <c r="ADA512" s="34"/>
      <c r="ADB512" s="34"/>
      <c r="ADC512" s="34"/>
      <c r="ADD512" s="34"/>
      <c r="ADE512" s="34"/>
      <c r="ADF512" s="34"/>
      <c r="ADG512" s="34"/>
      <c r="ADH512" s="34"/>
      <c r="ADI512" s="34"/>
      <c r="ADJ512" s="34"/>
      <c r="ADK512" s="34"/>
      <c r="ADL512" s="34"/>
      <c r="ADM512" s="34"/>
      <c r="ADN512" s="34"/>
      <c r="ADO512" s="34"/>
      <c r="ADP512" s="34"/>
      <c r="ADQ512" s="34"/>
      <c r="ADR512" s="34"/>
      <c r="ADS512" s="34"/>
      <c r="ADT512" s="34"/>
      <c r="ADU512" s="34"/>
      <c r="ADV512" s="34"/>
      <c r="ADW512" s="34"/>
      <c r="ADX512" s="34"/>
      <c r="ADY512" s="34"/>
      <c r="ADZ512" s="34"/>
      <c r="AEA512" s="34"/>
      <c r="AEB512" s="34"/>
      <c r="AEC512" s="34"/>
      <c r="AED512" s="34"/>
      <c r="AEE512" s="34"/>
      <c r="AEF512" s="34"/>
      <c r="AEG512" s="34"/>
      <c r="AEH512" s="34"/>
      <c r="AEI512" s="34"/>
      <c r="AEJ512" s="34"/>
      <c r="AEK512" s="34"/>
      <c r="AEL512" s="34"/>
      <c r="AEM512" s="34"/>
      <c r="AEN512" s="34"/>
      <c r="AEO512" s="34"/>
      <c r="AEP512" s="34"/>
      <c r="AEQ512" s="34"/>
      <c r="AER512" s="34"/>
      <c r="AES512" s="34"/>
      <c r="AET512" s="34"/>
      <c r="AEU512" s="34"/>
      <c r="AEV512" s="34"/>
      <c r="AEW512" s="34"/>
      <c r="AEX512" s="34"/>
      <c r="AEY512" s="34"/>
      <c r="AEZ512" s="34"/>
      <c r="AFA512" s="34"/>
      <c r="AFB512" s="34"/>
      <c r="AFC512" s="34"/>
      <c r="AFD512" s="34"/>
      <c r="AFE512" s="34"/>
      <c r="AFF512" s="34"/>
      <c r="AFG512" s="34"/>
      <c r="AFH512" s="34"/>
      <c r="AFI512" s="34"/>
      <c r="AFJ512" s="34"/>
      <c r="AFK512" s="34"/>
      <c r="AFL512" s="34"/>
      <c r="AFM512" s="34"/>
      <c r="AFN512" s="34"/>
      <c r="AFO512" s="34"/>
      <c r="AFP512" s="34"/>
      <c r="AFQ512" s="34"/>
      <c r="AFR512" s="34"/>
      <c r="AFS512" s="34"/>
      <c r="AFT512" s="34"/>
      <c r="AFU512" s="34"/>
      <c r="AFV512" s="34"/>
      <c r="AFW512" s="34"/>
      <c r="AFX512" s="34"/>
      <c r="AFY512" s="34"/>
      <c r="AFZ512" s="34"/>
      <c r="AGA512" s="34"/>
      <c r="AGB512" s="34"/>
      <c r="AGC512" s="34"/>
      <c r="AGD512" s="34"/>
      <c r="AGE512" s="34"/>
      <c r="AGF512" s="34"/>
      <c r="AGG512" s="34"/>
      <c r="AGH512" s="34"/>
      <c r="AGI512" s="34"/>
      <c r="AGJ512" s="34"/>
      <c r="AGK512" s="34"/>
      <c r="AGL512" s="34"/>
      <c r="AGM512" s="34"/>
      <c r="AGN512" s="34"/>
      <c r="AGO512" s="34"/>
      <c r="AGP512" s="34"/>
      <c r="AGQ512" s="34"/>
      <c r="AGR512" s="34"/>
      <c r="AGS512" s="34"/>
      <c r="AGT512" s="34"/>
      <c r="AGU512" s="34"/>
      <c r="AGV512" s="34"/>
      <c r="AGW512" s="34"/>
      <c r="AGX512" s="34"/>
      <c r="AGY512" s="34"/>
      <c r="AGZ512" s="34"/>
      <c r="AHA512" s="34"/>
      <c r="AHB512" s="34"/>
      <c r="AHC512" s="34"/>
      <c r="AHD512" s="34"/>
      <c r="AHE512" s="34"/>
      <c r="AHF512" s="34"/>
      <c r="AHG512" s="34"/>
      <c r="AHH512" s="34"/>
      <c r="AHI512" s="34"/>
      <c r="AHJ512" s="34"/>
      <c r="AHK512" s="34"/>
      <c r="AHL512" s="34"/>
      <c r="AHM512" s="34"/>
      <c r="AHN512" s="34"/>
      <c r="AHO512" s="34"/>
      <c r="AHP512" s="34"/>
      <c r="AHQ512" s="34"/>
      <c r="AHR512" s="34"/>
      <c r="AHS512" s="34"/>
      <c r="AHT512" s="34"/>
      <c r="AHU512" s="34"/>
      <c r="AHV512" s="34"/>
      <c r="AHW512" s="34"/>
      <c r="AHX512" s="34"/>
      <c r="AHY512" s="34"/>
      <c r="AHZ512" s="34"/>
      <c r="AIA512" s="34"/>
      <c r="AIB512" s="34"/>
      <c r="AIC512" s="34"/>
      <c r="AID512" s="34"/>
      <c r="AIE512" s="34"/>
      <c r="AIF512" s="34"/>
      <c r="AIG512" s="34"/>
      <c r="AIH512" s="34"/>
      <c r="AII512" s="34"/>
      <c r="AIJ512" s="34"/>
      <c r="AIK512" s="34"/>
      <c r="AIL512" s="34"/>
      <c r="AIM512" s="34"/>
      <c r="AIN512" s="34"/>
      <c r="AIO512" s="34"/>
      <c r="AIP512" s="34"/>
      <c r="AIQ512" s="34"/>
      <c r="AIR512" s="34"/>
      <c r="AIS512" s="34"/>
      <c r="AIT512" s="34"/>
      <c r="AIU512" s="34"/>
      <c r="AIV512" s="34"/>
      <c r="AIW512" s="34"/>
      <c r="AIX512" s="34"/>
      <c r="AIY512" s="34"/>
      <c r="AIZ512" s="34"/>
      <c r="AJA512" s="34"/>
      <c r="AJB512" s="34"/>
      <c r="AJC512" s="34"/>
      <c r="AJD512" s="34"/>
      <c r="AJE512" s="34"/>
      <c r="AJF512" s="34"/>
      <c r="AJG512" s="34"/>
      <c r="AJH512" s="34"/>
      <c r="AJI512" s="34"/>
      <c r="AJJ512" s="34"/>
      <c r="AJK512" s="34"/>
      <c r="AJL512" s="34"/>
      <c r="AJM512" s="34"/>
      <c r="AJN512" s="34"/>
      <c r="AJO512" s="34"/>
      <c r="AJP512" s="34"/>
      <c r="AJQ512" s="34"/>
      <c r="AJR512" s="34"/>
      <c r="AJS512" s="34"/>
      <c r="AJT512" s="34"/>
      <c r="AJU512" s="34"/>
      <c r="AJV512" s="34"/>
      <c r="AJW512" s="34"/>
      <c r="AJX512" s="34"/>
      <c r="AJY512" s="34"/>
      <c r="AJZ512" s="34"/>
      <c r="AKA512" s="34"/>
      <c r="AKB512" s="34"/>
      <c r="AKC512" s="34"/>
      <c r="AKD512" s="34"/>
      <c r="AKE512" s="34"/>
      <c r="AKF512" s="34"/>
      <c r="AKG512" s="34"/>
      <c r="AKH512" s="34"/>
      <c r="AKI512" s="34"/>
      <c r="AKJ512" s="34"/>
      <c r="AKK512" s="34"/>
      <c r="AKL512" s="34"/>
      <c r="AKM512" s="34"/>
      <c r="AKN512" s="34"/>
      <c r="AKO512" s="34"/>
      <c r="AKP512" s="34"/>
      <c r="AKQ512" s="34"/>
      <c r="AKR512" s="34"/>
      <c r="AKS512" s="34"/>
      <c r="AKT512" s="34"/>
      <c r="AKU512" s="34"/>
      <c r="AKV512" s="34"/>
      <c r="AKW512" s="34"/>
      <c r="AKX512" s="34"/>
      <c r="AKY512" s="34"/>
      <c r="AKZ512" s="34"/>
      <c r="ALA512" s="34"/>
      <c r="ALB512" s="34"/>
      <c r="ALC512" s="34"/>
      <c r="ALD512" s="34"/>
      <c r="ALE512" s="34"/>
      <c r="ALF512" s="34"/>
      <c r="ALG512" s="34"/>
      <c r="ALH512" s="34"/>
      <c r="ALI512" s="34"/>
      <c r="ALJ512" s="34"/>
      <c r="ALK512" s="34"/>
      <c r="ALL512" s="34"/>
      <c r="ALM512" s="34"/>
      <c r="ALN512" s="34"/>
      <c r="ALO512" s="34"/>
      <c r="ALP512" s="34"/>
      <c r="ALQ512" s="34"/>
      <c r="ALR512" s="34"/>
      <c r="ALS512" s="34"/>
      <c r="ALT512" s="34"/>
      <c r="ALU512" s="34"/>
      <c r="ALV512" s="34"/>
      <c r="ALW512" s="34"/>
      <c r="ALX512" s="34"/>
      <c r="ALY512" s="34"/>
      <c r="ALZ512" s="34"/>
      <c r="AMA512" s="34"/>
      <c r="AMB512" s="34"/>
      <c r="AMC512" s="34"/>
      <c r="AMD512" s="34"/>
      <c r="AME512" s="34"/>
      <c r="AMF512" s="34"/>
      <c r="AMG512" s="34"/>
      <c r="AMH512" s="34"/>
      <c r="AMI512" s="34"/>
      <c r="AMJ512" s="34"/>
      <c r="AMK512" s="34"/>
    </row>
    <row r="513" spans="1:1025" x14ac:dyDescent="0.25">
      <c r="A513" s="34"/>
      <c r="B513" s="34"/>
      <c r="C513" s="42"/>
      <c r="D513" s="42"/>
      <c r="E513" s="42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34"/>
      <c r="AN513" s="34"/>
      <c r="AO513" s="34"/>
      <c r="AP513" s="34"/>
      <c r="AQ513" s="34"/>
      <c r="AR513" s="34"/>
      <c r="AS513" s="34"/>
      <c r="AT513" s="34"/>
      <c r="AU513" s="34"/>
      <c r="AV513" s="34"/>
      <c r="AW513" s="34"/>
      <c r="AX513" s="34"/>
      <c r="AY513" s="34"/>
      <c r="AZ513" s="34"/>
      <c r="BA513" s="34"/>
      <c r="BB513" s="34"/>
      <c r="BC513" s="34"/>
      <c r="BD513" s="34"/>
      <c r="BE513" s="34"/>
      <c r="BF513" s="34"/>
      <c r="BG513" s="34"/>
      <c r="BH513" s="34"/>
      <c r="BI513" s="34"/>
      <c r="BJ513" s="34"/>
      <c r="BK513" s="34"/>
      <c r="BL513" s="34"/>
      <c r="BM513" s="34"/>
      <c r="BN513" s="34"/>
      <c r="BO513" s="34"/>
      <c r="BP513" s="34"/>
      <c r="BQ513" s="34"/>
      <c r="BR513" s="34"/>
      <c r="BS513" s="34"/>
      <c r="BT513" s="34"/>
      <c r="BU513" s="34"/>
      <c r="BV513" s="34"/>
      <c r="BW513" s="34"/>
      <c r="BX513" s="34"/>
      <c r="BY513" s="34"/>
      <c r="BZ513" s="34"/>
      <c r="CA513" s="34"/>
      <c r="CB513" s="34"/>
      <c r="CC513" s="34"/>
      <c r="CD513" s="34"/>
      <c r="CE513" s="34"/>
      <c r="CF513" s="34"/>
      <c r="CG513" s="34"/>
      <c r="CH513" s="34"/>
      <c r="CI513" s="34"/>
      <c r="CJ513" s="34"/>
      <c r="CK513" s="34"/>
      <c r="CL513" s="34"/>
      <c r="CM513" s="34"/>
      <c r="CN513" s="34"/>
      <c r="CO513" s="34"/>
      <c r="CP513" s="34"/>
      <c r="CQ513" s="34"/>
      <c r="CR513" s="34"/>
      <c r="CS513" s="34"/>
      <c r="CT513" s="34"/>
      <c r="CU513" s="34"/>
      <c r="CV513" s="34"/>
      <c r="CW513" s="34"/>
      <c r="CX513" s="34"/>
      <c r="CY513" s="34"/>
      <c r="CZ513" s="34"/>
      <c r="DA513" s="34"/>
      <c r="DB513" s="34"/>
      <c r="DC513" s="34"/>
      <c r="DD513" s="34"/>
      <c r="DE513" s="34"/>
      <c r="DF513" s="34"/>
      <c r="DG513" s="34"/>
      <c r="DH513" s="34"/>
      <c r="DI513" s="34"/>
      <c r="DJ513" s="34"/>
      <c r="DK513" s="34"/>
      <c r="DL513" s="34"/>
      <c r="DM513" s="34"/>
      <c r="DN513" s="34"/>
      <c r="DO513" s="34"/>
      <c r="DP513" s="34"/>
      <c r="DQ513" s="34"/>
      <c r="DR513" s="34"/>
      <c r="DS513" s="34"/>
      <c r="DT513" s="34"/>
      <c r="DU513" s="34"/>
      <c r="DV513" s="34"/>
      <c r="DW513" s="34"/>
      <c r="DX513" s="34"/>
      <c r="DY513" s="34"/>
      <c r="DZ513" s="34"/>
      <c r="EA513" s="34"/>
      <c r="EB513" s="34"/>
      <c r="EC513" s="34"/>
      <c r="ED513" s="34"/>
      <c r="EE513" s="34"/>
      <c r="EF513" s="34"/>
      <c r="EG513" s="34"/>
      <c r="EH513" s="34"/>
      <c r="EI513" s="34"/>
      <c r="EJ513" s="34"/>
      <c r="EK513" s="34"/>
      <c r="EL513" s="34"/>
      <c r="EM513" s="34"/>
      <c r="EN513" s="34"/>
      <c r="EO513" s="34"/>
      <c r="EP513" s="34"/>
      <c r="EQ513" s="34"/>
      <c r="ER513" s="34"/>
      <c r="ES513" s="34"/>
      <c r="ET513" s="34"/>
      <c r="EU513" s="34"/>
      <c r="EV513" s="34"/>
      <c r="EW513" s="34"/>
      <c r="EX513" s="34"/>
      <c r="EY513" s="34"/>
      <c r="EZ513" s="34"/>
      <c r="FA513" s="34"/>
      <c r="FB513" s="34"/>
      <c r="FC513" s="34"/>
      <c r="FD513" s="34"/>
      <c r="FE513" s="34"/>
      <c r="FF513" s="34"/>
      <c r="FG513" s="34"/>
      <c r="FH513" s="34"/>
      <c r="FI513" s="34"/>
      <c r="FJ513" s="34"/>
      <c r="FK513" s="34"/>
      <c r="FL513" s="34"/>
      <c r="FM513" s="34"/>
      <c r="FN513" s="34"/>
      <c r="FO513" s="34"/>
      <c r="FP513" s="34"/>
      <c r="FQ513" s="34"/>
      <c r="FR513" s="34"/>
      <c r="FS513" s="34"/>
      <c r="FT513" s="34"/>
      <c r="FU513" s="34"/>
      <c r="FV513" s="34"/>
      <c r="FW513" s="34"/>
      <c r="FX513" s="34"/>
      <c r="FY513" s="34"/>
      <c r="FZ513" s="34"/>
      <c r="GA513" s="34"/>
      <c r="GB513" s="34"/>
      <c r="GC513" s="34"/>
      <c r="GD513" s="34"/>
      <c r="GE513" s="34"/>
      <c r="GF513" s="34"/>
      <c r="GG513" s="34"/>
      <c r="GH513" s="34"/>
      <c r="GI513" s="34"/>
      <c r="GJ513" s="34"/>
      <c r="GK513" s="34"/>
      <c r="GL513" s="34"/>
      <c r="GM513" s="34"/>
      <c r="GN513" s="34"/>
      <c r="GO513" s="34"/>
      <c r="GP513" s="34"/>
      <c r="GQ513" s="34"/>
      <c r="GR513" s="34"/>
      <c r="GS513" s="34"/>
      <c r="GT513" s="34"/>
      <c r="GU513" s="34"/>
      <c r="GV513" s="34"/>
      <c r="GW513" s="34"/>
      <c r="GX513" s="34"/>
      <c r="GY513" s="34"/>
      <c r="GZ513" s="34"/>
      <c r="HA513" s="34"/>
      <c r="HB513" s="34"/>
      <c r="HC513" s="34"/>
      <c r="HD513" s="34"/>
      <c r="HE513" s="34"/>
      <c r="HF513" s="34"/>
      <c r="HG513" s="34"/>
      <c r="HH513" s="34"/>
      <c r="HI513" s="34"/>
      <c r="HJ513" s="34"/>
      <c r="HK513" s="34"/>
      <c r="HL513" s="34"/>
      <c r="HM513" s="34"/>
      <c r="HN513" s="34"/>
      <c r="HO513" s="34"/>
      <c r="HP513" s="34"/>
      <c r="HQ513" s="34"/>
      <c r="HR513" s="34"/>
      <c r="HS513" s="34"/>
      <c r="HT513" s="34"/>
      <c r="HU513" s="34"/>
      <c r="HV513" s="34"/>
      <c r="HW513" s="34"/>
      <c r="HX513" s="34"/>
      <c r="HY513" s="34"/>
      <c r="HZ513" s="34"/>
      <c r="IA513" s="34"/>
      <c r="IB513" s="34"/>
      <c r="IC513" s="34"/>
      <c r="ID513" s="34"/>
      <c r="IE513" s="34"/>
      <c r="IF513" s="34"/>
      <c r="IG513" s="34"/>
      <c r="IH513" s="34"/>
      <c r="II513" s="34"/>
      <c r="IJ513" s="34"/>
      <c r="IK513" s="34"/>
      <c r="IL513" s="34"/>
      <c r="IM513" s="34"/>
      <c r="IN513" s="34"/>
      <c r="IO513" s="34"/>
      <c r="IP513" s="34"/>
      <c r="IQ513" s="34"/>
      <c r="IR513" s="34"/>
      <c r="IS513" s="34"/>
      <c r="IT513" s="34"/>
      <c r="IU513" s="34"/>
      <c r="IV513" s="34"/>
      <c r="IW513" s="34"/>
      <c r="IX513" s="34"/>
      <c r="IY513" s="34"/>
      <c r="IZ513" s="34"/>
      <c r="JA513" s="34"/>
      <c r="JB513" s="34"/>
      <c r="JC513" s="34"/>
      <c r="JD513" s="34"/>
      <c r="JE513" s="34"/>
      <c r="JF513" s="34"/>
      <c r="JG513" s="34"/>
      <c r="JH513" s="34"/>
      <c r="JI513" s="34"/>
      <c r="JJ513" s="34"/>
      <c r="JK513" s="34"/>
      <c r="JL513" s="34"/>
      <c r="JM513" s="34"/>
      <c r="JN513" s="34"/>
      <c r="JO513" s="34"/>
      <c r="JP513" s="34"/>
      <c r="JQ513" s="34"/>
      <c r="JR513" s="34"/>
      <c r="JS513" s="34"/>
      <c r="JT513" s="34"/>
      <c r="JU513" s="34"/>
      <c r="JV513" s="34"/>
      <c r="JW513" s="34"/>
      <c r="JX513" s="34"/>
      <c r="JY513" s="34"/>
      <c r="JZ513" s="34"/>
      <c r="KA513" s="34"/>
      <c r="KB513" s="34"/>
      <c r="KC513" s="34"/>
      <c r="KD513" s="34"/>
      <c r="KE513" s="34"/>
      <c r="KF513" s="34"/>
      <c r="KG513" s="34"/>
      <c r="KH513" s="34"/>
      <c r="KI513" s="34"/>
      <c r="KJ513" s="34"/>
      <c r="KK513" s="34"/>
      <c r="KL513" s="34"/>
      <c r="KM513" s="34"/>
      <c r="KN513" s="34"/>
      <c r="KO513" s="34"/>
      <c r="KP513" s="34"/>
      <c r="KQ513" s="34"/>
      <c r="KR513" s="34"/>
      <c r="KS513" s="34"/>
      <c r="KT513" s="34"/>
      <c r="KU513" s="34"/>
      <c r="KV513" s="34"/>
      <c r="KW513" s="34"/>
      <c r="KX513" s="34"/>
      <c r="KY513" s="34"/>
      <c r="KZ513" s="34"/>
      <c r="LA513" s="34"/>
      <c r="LB513" s="34"/>
      <c r="LC513" s="34"/>
      <c r="LD513" s="34"/>
      <c r="LE513" s="34"/>
      <c r="LF513" s="34"/>
      <c r="LG513" s="34"/>
      <c r="LH513" s="34"/>
      <c r="LI513" s="34"/>
      <c r="LJ513" s="34"/>
      <c r="LK513" s="34"/>
      <c r="LL513" s="34"/>
      <c r="LM513" s="34"/>
      <c r="LN513" s="34"/>
      <c r="LO513" s="34"/>
      <c r="LP513" s="34"/>
      <c r="LQ513" s="34"/>
      <c r="LR513" s="34"/>
      <c r="LS513" s="34"/>
      <c r="LT513" s="34"/>
      <c r="LU513" s="34"/>
      <c r="LV513" s="34"/>
      <c r="LW513" s="34"/>
      <c r="LX513" s="34"/>
      <c r="LY513" s="34"/>
      <c r="LZ513" s="34"/>
      <c r="MA513" s="34"/>
      <c r="MB513" s="34"/>
      <c r="MC513" s="34"/>
      <c r="MD513" s="34"/>
      <c r="ME513" s="34"/>
      <c r="MF513" s="34"/>
      <c r="MG513" s="34"/>
      <c r="MH513" s="34"/>
      <c r="MI513" s="34"/>
      <c r="MJ513" s="34"/>
      <c r="MK513" s="34"/>
      <c r="ML513" s="34"/>
      <c r="MM513" s="34"/>
      <c r="MN513" s="34"/>
      <c r="MO513" s="34"/>
      <c r="MP513" s="34"/>
      <c r="MQ513" s="34"/>
      <c r="MR513" s="34"/>
      <c r="MS513" s="34"/>
      <c r="MT513" s="34"/>
      <c r="MU513" s="34"/>
      <c r="MV513" s="34"/>
      <c r="MW513" s="34"/>
      <c r="MX513" s="34"/>
      <c r="MY513" s="34"/>
      <c r="MZ513" s="34"/>
      <c r="NA513" s="34"/>
      <c r="NB513" s="34"/>
      <c r="NC513" s="34"/>
      <c r="ND513" s="34"/>
      <c r="NE513" s="34"/>
      <c r="NF513" s="34"/>
      <c r="NG513" s="34"/>
      <c r="NH513" s="34"/>
      <c r="NI513" s="34"/>
      <c r="NJ513" s="34"/>
      <c r="NK513" s="34"/>
      <c r="NL513" s="34"/>
      <c r="NM513" s="34"/>
      <c r="NN513" s="34"/>
      <c r="NO513" s="34"/>
      <c r="NP513" s="34"/>
      <c r="NQ513" s="34"/>
      <c r="NR513" s="34"/>
      <c r="NS513" s="34"/>
      <c r="NT513" s="34"/>
      <c r="NU513" s="34"/>
      <c r="NV513" s="34"/>
      <c r="NW513" s="34"/>
      <c r="NX513" s="34"/>
      <c r="NY513" s="34"/>
      <c r="NZ513" s="34"/>
      <c r="OA513" s="34"/>
      <c r="OB513" s="34"/>
      <c r="OC513" s="34"/>
      <c r="OD513" s="34"/>
      <c r="OE513" s="34"/>
      <c r="OF513" s="34"/>
      <c r="OG513" s="34"/>
      <c r="OH513" s="34"/>
      <c r="OI513" s="34"/>
      <c r="OJ513" s="34"/>
      <c r="OK513" s="34"/>
      <c r="OL513" s="34"/>
      <c r="OM513" s="34"/>
      <c r="ON513" s="34"/>
      <c r="OO513" s="34"/>
      <c r="OP513" s="34"/>
      <c r="OQ513" s="34"/>
      <c r="OR513" s="34"/>
      <c r="OS513" s="34"/>
      <c r="OT513" s="34"/>
      <c r="OU513" s="34"/>
      <c r="OV513" s="34"/>
      <c r="OW513" s="34"/>
      <c r="OX513" s="34"/>
      <c r="OY513" s="34"/>
      <c r="OZ513" s="34"/>
      <c r="PA513" s="34"/>
      <c r="PB513" s="34"/>
      <c r="PC513" s="34"/>
      <c r="PD513" s="34"/>
      <c r="PE513" s="34"/>
      <c r="PF513" s="34"/>
      <c r="PG513" s="34"/>
      <c r="PH513" s="34"/>
      <c r="PI513" s="34"/>
      <c r="PJ513" s="34"/>
      <c r="PK513" s="34"/>
      <c r="PL513" s="34"/>
      <c r="PM513" s="34"/>
      <c r="PN513" s="34"/>
      <c r="PO513" s="34"/>
      <c r="PP513" s="34"/>
      <c r="PQ513" s="34"/>
      <c r="PR513" s="34"/>
      <c r="PS513" s="34"/>
      <c r="PT513" s="34"/>
      <c r="PU513" s="34"/>
      <c r="PV513" s="34"/>
      <c r="PW513" s="34"/>
      <c r="PX513" s="34"/>
      <c r="PY513" s="34"/>
      <c r="PZ513" s="34"/>
      <c r="QA513" s="34"/>
      <c r="QB513" s="34"/>
      <c r="QC513" s="34"/>
      <c r="QD513" s="34"/>
      <c r="QE513" s="34"/>
      <c r="QF513" s="34"/>
      <c r="QG513" s="34"/>
      <c r="QH513" s="34"/>
      <c r="QI513" s="34"/>
      <c r="QJ513" s="34"/>
      <c r="QK513" s="34"/>
      <c r="QL513" s="34"/>
      <c r="QM513" s="34"/>
      <c r="QN513" s="34"/>
      <c r="QO513" s="34"/>
      <c r="QP513" s="34"/>
      <c r="QQ513" s="34"/>
      <c r="QR513" s="34"/>
      <c r="QS513" s="34"/>
      <c r="QT513" s="34"/>
      <c r="QU513" s="34"/>
      <c r="QV513" s="34"/>
      <c r="QW513" s="34"/>
      <c r="QX513" s="34"/>
      <c r="QY513" s="34"/>
      <c r="QZ513" s="34"/>
      <c r="RA513" s="34"/>
      <c r="RB513" s="34"/>
      <c r="RC513" s="34"/>
      <c r="RD513" s="34"/>
      <c r="RE513" s="34"/>
      <c r="RF513" s="34"/>
      <c r="RG513" s="34"/>
      <c r="RH513" s="34"/>
      <c r="RI513" s="34"/>
      <c r="RJ513" s="34"/>
      <c r="RK513" s="34"/>
      <c r="RL513" s="34"/>
      <c r="RM513" s="34"/>
      <c r="RN513" s="34"/>
      <c r="RO513" s="34"/>
      <c r="RP513" s="34"/>
      <c r="RQ513" s="34"/>
      <c r="RR513" s="34"/>
      <c r="RS513" s="34"/>
      <c r="RT513" s="34"/>
      <c r="RU513" s="34"/>
      <c r="RV513" s="34"/>
      <c r="RW513" s="34"/>
      <c r="RX513" s="34"/>
      <c r="RY513" s="34"/>
      <c r="RZ513" s="34"/>
      <c r="SA513" s="34"/>
      <c r="SB513" s="34"/>
      <c r="SC513" s="34"/>
      <c r="SD513" s="34"/>
      <c r="SE513" s="34"/>
      <c r="SF513" s="34"/>
      <c r="SG513" s="34"/>
      <c r="SH513" s="34"/>
      <c r="SI513" s="34"/>
      <c r="SJ513" s="34"/>
      <c r="SK513" s="34"/>
      <c r="SL513" s="34"/>
      <c r="SM513" s="34"/>
      <c r="SN513" s="34"/>
      <c r="SO513" s="34"/>
      <c r="SP513" s="34"/>
      <c r="SQ513" s="34"/>
      <c r="SR513" s="34"/>
      <c r="SS513" s="34"/>
      <c r="ST513" s="34"/>
      <c r="SU513" s="34"/>
      <c r="SV513" s="34"/>
      <c r="SW513" s="34"/>
      <c r="SX513" s="34"/>
      <c r="SY513" s="34"/>
      <c r="SZ513" s="34"/>
      <c r="TA513" s="34"/>
      <c r="TB513" s="34"/>
      <c r="TC513" s="34"/>
      <c r="TD513" s="34"/>
      <c r="TE513" s="34"/>
      <c r="TF513" s="34"/>
      <c r="TG513" s="34"/>
      <c r="TH513" s="34"/>
      <c r="TI513" s="34"/>
      <c r="TJ513" s="34"/>
      <c r="TK513" s="34"/>
      <c r="TL513" s="34"/>
      <c r="TM513" s="34"/>
      <c r="TN513" s="34"/>
      <c r="TO513" s="34"/>
      <c r="TP513" s="34"/>
      <c r="TQ513" s="34"/>
      <c r="TR513" s="34"/>
      <c r="TS513" s="34"/>
      <c r="TT513" s="34"/>
      <c r="TU513" s="34"/>
      <c r="TV513" s="34"/>
      <c r="TW513" s="34"/>
      <c r="TX513" s="34"/>
      <c r="TY513" s="34"/>
      <c r="TZ513" s="34"/>
      <c r="UA513" s="34"/>
      <c r="UB513" s="34"/>
      <c r="UC513" s="34"/>
      <c r="UD513" s="34"/>
      <c r="UE513" s="34"/>
      <c r="UF513" s="34"/>
      <c r="UG513" s="34"/>
      <c r="UH513" s="34"/>
      <c r="UI513" s="34"/>
      <c r="UJ513" s="34"/>
      <c r="UK513" s="34"/>
      <c r="UL513" s="34"/>
      <c r="UM513" s="34"/>
      <c r="UN513" s="34"/>
      <c r="UO513" s="34"/>
      <c r="UP513" s="34"/>
      <c r="UQ513" s="34"/>
      <c r="UR513" s="34"/>
      <c r="US513" s="34"/>
      <c r="UT513" s="34"/>
      <c r="UU513" s="34"/>
      <c r="UV513" s="34"/>
      <c r="UW513" s="34"/>
      <c r="UX513" s="34"/>
      <c r="UY513" s="34"/>
      <c r="UZ513" s="34"/>
      <c r="VA513" s="34"/>
      <c r="VB513" s="34"/>
      <c r="VC513" s="34"/>
      <c r="VD513" s="34"/>
      <c r="VE513" s="34"/>
      <c r="VF513" s="34"/>
      <c r="VG513" s="34"/>
      <c r="VH513" s="34"/>
      <c r="VI513" s="34"/>
      <c r="VJ513" s="34"/>
      <c r="VK513" s="34"/>
      <c r="VL513" s="34"/>
      <c r="VM513" s="34"/>
      <c r="VN513" s="34"/>
      <c r="VO513" s="34"/>
      <c r="VP513" s="34"/>
      <c r="VQ513" s="34"/>
      <c r="VR513" s="34"/>
      <c r="VS513" s="34"/>
      <c r="VT513" s="34"/>
      <c r="VU513" s="34"/>
      <c r="VV513" s="34"/>
      <c r="VW513" s="34"/>
      <c r="VX513" s="34"/>
      <c r="VY513" s="34"/>
      <c r="VZ513" s="34"/>
      <c r="WA513" s="34"/>
      <c r="WB513" s="34"/>
      <c r="WC513" s="34"/>
      <c r="WD513" s="34"/>
      <c r="WE513" s="34"/>
      <c r="WF513" s="34"/>
      <c r="WG513" s="34"/>
      <c r="WH513" s="34"/>
      <c r="WI513" s="34"/>
      <c r="WJ513" s="34"/>
      <c r="WK513" s="34"/>
      <c r="WL513" s="34"/>
      <c r="WM513" s="34"/>
      <c r="WN513" s="34"/>
      <c r="WO513" s="34"/>
      <c r="WP513" s="34"/>
      <c r="WQ513" s="34"/>
      <c r="WR513" s="34"/>
      <c r="WS513" s="34"/>
      <c r="WT513" s="34"/>
      <c r="WU513" s="34"/>
      <c r="WV513" s="34"/>
      <c r="WW513" s="34"/>
      <c r="WX513" s="34"/>
      <c r="WY513" s="34"/>
      <c r="WZ513" s="34"/>
      <c r="XA513" s="34"/>
      <c r="XB513" s="34"/>
      <c r="XC513" s="34"/>
      <c r="XD513" s="34"/>
      <c r="XE513" s="34"/>
      <c r="XF513" s="34"/>
      <c r="XG513" s="34"/>
      <c r="XH513" s="34"/>
      <c r="XI513" s="34"/>
      <c r="XJ513" s="34"/>
      <c r="XK513" s="34"/>
      <c r="XL513" s="34"/>
      <c r="XM513" s="34"/>
      <c r="XN513" s="34"/>
      <c r="XO513" s="34"/>
      <c r="XP513" s="34"/>
      <c r="XQ513" s="34"/>
      <c r="XR513" s="34"/>
      <c r="XS513" s="34"/>
      <c r="XT513" s="34"/>
      <c r="XU513" s="34"/>
      <c r="XV513" s="34"/>
      <c r="XW513" s="34"/>
      <c r="XX513" s="34"/>
      <c r="XY513" s="34"/>
      <c r="XZ513" s="34"/>
      <c r="YA513" s="34"/>
      <c r="YB513" s="34"/>
      <c r="YC513" s="34"/>
      <c r="YD513" s="34"/>
      <c r="YE513" s="34"/>
      <c r="YF513" s="34"/>
      <c r="YG513" s="34"/>
      <c r="YH513" s="34"/>
      <c r="YI513" s="34"/>
      <c r="YJ513" s="34"/>
      <c r="YK513" s="34"/>
      <c r="YL513" s="34"/>
      <c r="YM513" s="34"/>
      <c r="YN513" s="34"/>
      <c r="YO513" s="34"/>
      <c r="YP513" s="34"/>
      <c r="YQ513" s="34"/>
      <c r="YR513" s="34"/>
      <c r="YS513" s="34"/>
      <c r="YT513" s="34"/>
      <c r="YU513" s="34"/>
      <c r="YV513" s="34"/>
      <c r="YW513" s="34"/>
      <c r="YX513" s="34"/>
      <c r="YY513" s="34"/>
      <c r="YZ513" s="34"/>
      <c r="ZA513" s="34"/>
      <c r="ZB513" s="34"/>
      <c r="ZC513" s="34"/>
      <c r="ZD513" s="34"/>
      <c r="ZE513" s="34"/>
      <c r="ZF513" s="34"/>
      <c r="ZG513" s="34"/>
      <c r="ZH513" s="34"/>
      <c r="ZI513" s="34"/>
      <c r="ZJ513" s="34"/>
      <c r="ZK513" s="34"/>
      <c r="ZL513" s="34"/>
      <c r="ZM513" s="34"/>
      <c r="ZN513" s="34"/>
      <c r="ZO513" s="34"/>
      <c r="ZP513" s="34"/>
      <c r="ZQ513" s="34"/>
      <c r="ZR513" s="34"/>
      <c r="ZS513" s="34"/>
      <c r="ZT513" s="34"/>
      <c r="ZU513" s="34"/>
      <c r="ZV513" s="34"/>
      <c r="ZW513" s="34"/>
      <c r="ZX513" s="34"/>
      <c r="ZY513" s="34"/>
      <c r="ZZ513" s="34"/>
      <c r="AAA513" s="34"/>
      <c r="AAB513" s="34"/>
      <c r="AAC513" s="34"/>
      <c r="AAD513" s="34"/>
      <c r="AAE513" s="34"/>
      <c r="AAF513" s="34"/>
      <c r="AAG513" s="34"/>
      <c r="AAH513" s="34"/>
      <c r="AAI513" s="34"/>
      <c r="AAJ513" s="34"/>
      <c r="AAK513" s="34"/>
      <c r="AAL513" s="34"/>
      <c r="AAM513" s="34"/>
      <c r="AAN513" s="34"/>
      <c r="AAO513" s="34"/>
      <c r="AAP513" s="34"/>
      <c r="AAQ513" s="34"/>
      <c r="AAR513" s="34"/>
      <c r="AAS513" s="34"/>
      <c r="AAT513" s="34"/>
      <c r="AAU513" s="34"/>
      <c r="AAV513" s="34"/>
      <c r="AAW513" s="34"/>
      <c r="AAX513" s="34"/>
      <c r="AAY513" s="34"/>
      <c r="AAZ513" s="34"/>
      <c r="ABA513" s="34"/>
      <c r="ABB513" s="34"/>
      <c r="ABC513" s="34"/>
      <c r="ABD513" s="34"/>
      <c r="ABE513" s="34"/>
      <c r="ABF513" s="34"/>
      <c r="ABG513" s="34"/>
      <c r="ABH513" s="34"/>
      <c r="ABI513" s="34"/>
      <c r="ABJ513" s="34"/>
      <c r="ABK513" s="34"/>
      <c r="ABL513" s="34"/>
      <c r="ABM513" s="34"/>
      <c r="ABN513" s="34"/>
      <c r="ABO513" s="34"/>
      <c r="ABP513" s="34"/>
      <c r="ABQ513" s="34"/>
      <c r="ABR513" s="34"/>
      <c r="ABS513" s="34"/>
      <c r="ABT513" s="34"/>
      <c r="ABU513" s="34"/>
      <c r="ABV513" s="34"/>
      <c r="ABW513" s="34"/>
      <c r="ABX513" s="34"/>
      <c r="ABY513" s="34"/>
      <c r="ABZ513" s="34"/>
      <c r="ACA513" s="34"/>
      <c r="ACB513" s="34"/>
      <c r="ACC513" s="34"/>
      <c r="ACD513" s="34"/>
      <c r="ACE513" s="34"/>
      <c r="ACF513" s="34"/>
      <c r="ACG513" s="34"/>
      <c r="ACH513" s="34"/>
      <c r="ACI513" s="34"/>
      <c r="ACJ513" s="34"/>
      <c r="ACK513" s="34"/>
      <c r="ACL513" s="34"/>
      <c r="ACM513" s="34"/>
      <c r="ACN513" s="34"/>
      <c r="ACO513" s="34"/>
      <c r="ACP513" s="34"/>
      <c r="ACQ513" s="34"/>
      <c r="ACR513" s="34"/>
      <c r="ACS513" s="34"/>
      <c r="ACT513" s="34"/>
      <c r="ACU513" s="34"/>
      <c r="ACV513" s="34"/>
      <c r="ACW513" s="34"/>
      <c r="ACX513" s="34"/>
      <c r="ACY513" s="34"/>
      <c r="ACZ513" s="34"/>
      <c r="ADA513" s="34"/>
      <c r="ADB513" s="34"/>
      <c r="ADC513" s="34"/>
      <c r="ADD513" s="34"/>
      <c r="ADE513" s="34"/>
      <c r="ADF513" s="34"/>
      <c r="ADG513" s="34"/>
      <c r="ADH513" s="34"/>
      <c r="ADI513" s="34"/>
      <c r="ADJ513" s="34"/>
      <c r="ADK513" s="34"/>
      <c r="ADL513" s="34"/>
      <c r="ADM513" s="34"/>
      <c r="ADN513" s="34"/>
      <c r="ADO513" s="34"/>
      <c r="ADP513" s="34"/>
      <c r="ADQ513" s="34"/>
      <c r="ADR513" s="34"/>
      <c r="ADS513" s="34"/>
      <c r="ADT513" s="34"/>
      <c r="ADU513" s="34"/>
      <c r="ADV513" s="34"/>
      <c r="ADW513" s="34"/>
      <c r="ADX513" s="34"/>
      <c r="ADY513" s="34"/>
      <c r="ADZ513" s="34"/>
      <c r="AEA513" s="34"/>
      <c r="AEB513" s="34"/>
      <c r="AEC513" s="34"/>
      <c r="AED513" s="34"/>
      <c r="AEE513" s="34"/>
      <c r="AEF513" s="34"/>
      <c r="AEG513" s="34"/>
      <c r="AEH513" s="34"/>
      <c r="AEI513" s="34"/>
      <c r="AEJ513" s="34"/>
      <c r="AEK513" s="34"/>
      <c r="AEL513" s="34"/>
      <c r="AEM513" s="34"/>
      <c r="AEN513" s="34"/>
      <c r="AEO513" s="34"/>
      <c r="AEP513" s="34"/>
      <c r="AEQ513" s="34"/>
      <c r="AER513" s="34"/>
      <c r="AES513" s="34"/>
      <c r="AET513" s="34"/>
      <c r="AEU513" s="34"/>
      <c r="AEV513" s="34"/>
      <c r="AEW513" s="34"/>
      <c r="AEX513" s="34"/>
      <c r="AEY513" s="34"/>
      <c r="AEZ513" s="34"/>
      <c r="AFA513" s="34"/>
      <c r="AFB513" s="34"/>
      <c r="AFC513" s="34"/>
      <c r="AFD513" s="34"/>
      <c r="AFE513" s="34"/>
      <c r="AFF513" s="34"/>
      <c r="AFG513" s="34"/>
      <c r="AFH513" s="34"/>
      <c r="AFI513" s="34"/>
      <c r="AFJ513" s="34"/>
      <c r="AFK513" s="34"/>
      <c r="AFL513" s="34"/>
      <c r="AFM513" s="34"/>
      <c r="AFN513" s="34"/>
      <c r="AFO513" s="34"/>
      <c r="AFP513" s="34"/>
      <c r="AFQ513" s="34"/>
      <c r="AFR513" s="34"/>
      <c r="AFS513" s="34"/>
      <c r="AFT513" s="34"/>
      <c r="AFU513" s="34"/>
      <c r="AFV513" s="34"/>
      <c r="AFW513" s="34"/>
      <c r="AFX513" s="34"/>
      <c r="AFY513" s="34"/>
      <c r="AFZ513" s="34"/>
      <c r="AGA513" s="34"/>
      <c r="AGB513" s="34"/>
      <c r="AGC513" s="34"/>
      <c r="AGD513" s="34"/>
      <c r="AGE513" s="34"/>
      <c r="AGF513" s="34"/>
      <c r="AGG513" s="34"/>
      <c r="AGH513" s="34"/>
      <c r="AGI513" s="34"/>
      <c r="AGJ513" s="34"/>
      <c r="AGK513" s="34"/>
      <c r="AGL513" s="34"/>
      <c r="AGM513" s="34"/>
      <c r="AGN513" s="34"/>
      <c r="AGO513" s="34"/>
      <c r="AGP513" s="34"/>
      <c r="AGQ513" s="34"/>
      <c r="AGR513" s="34"/>
      <c r="AGS513" s="34"/>
      <c r="AGT513" s="34"/>
      <c r="AGU513" s="34"/>
      <c r="AGV513" s="34"/>
      <c r="AGW513" s="34"/>
      <c r="AGX513" s="34"/>
      <c r="AGY513" s="34"/>
      <c r="AGZ513" s="34"/>
      <c r="AHA513" s="34"/>
      <c r="AHB513" s="34"/>
      <c r="AHC513" s="34"/>
      <c r="AHD513" s="34"/>
      <c r="AHE513" s="34"/>
      <c r="AHF513" s="34"/>
      <c r="AHG513" s="34"/>
      <c r="AHH513" s="34"/>
      <c r="AHI513" s="34"/>
      <c r="AHJ513" s="34"/>
      <c r="AHK513" s="34"/>
      <c r="AHL513" s="34"/>
      <c r="AHM513" s="34"/>
      <c r="AHN513" s="34"/>
      <c r="AHO513" s="34"/>
      <c r="AHP513" s="34"/>
      <c r="AHQ513" s="34"/>
      <c r="AHR513" s="34"/>
      <c r="AHS513" s="34"/>
      <c r="AHT513" s="34"/>
      <c r="AHU513" s="34"/>
      <c r="AHV513" s="34"/>
      <c r="AHW513" s="34"/>
      <c r="AHX513" s="34"/>
      <c r="AHY513" s="34"/>
      <c r="AHZ513" s="34"/>
      <c r="AIA513" s="34"/>
      <c r="AIB513" s="34"/>
      <c r="AIC513" s="34"/>
      <c r="AID513" s="34"/>
      <c r="AIE513" s="34"/>
      <c r="AIF513" s="34"/>
      <c r="AIG513" s="34"/>
      <c r="AIH513" s="34"/>
      <c r="AII513" s="34"/>
      <c r="AIJ513" s="34"/>
      <c r="AIK513" s="34"/>
      <c r="AIL513" s="34"/>
      <c r="AIM513" s="34"/>
      <c r="AIN513" s="34"/>
      <c r="AIO513" s="34"/>
      <c r="AIP513" s="34"/>
      <c r="AIQ513" s="34"/>
      <c r="AIR513" s="34"/>
      <c r="AIS513" s="34"/>
      <c r="AIT513" s="34"/>
      <c r="AIU513" s="34"/>
      <c r="AIV513" s="34"/>
      <c r="AIW513" s="34"/>
      <c r="AIX513" s="34"/>
      <c r="AIY513" s="34"/>
      <c r="AIZ513" s="34"/>
      <c r="AJA513" s="34"/>
      <c r="AJB513" s="34"/>
      <c r="AJC513" s="34"/>
      <c r="AJD513" s="34"/>
      <c r="AJE513" s="34"/>
      <c r="AJF513" s="34"/>
      <c r="AJG513" s="34"/>
      <c r="AJH513" s="34"/>
      <c r="AJI513" s="34"/>
      <c r="AJJ513" s="34"/>
      <c r="AJK513" s="34"/>
      <c r="AJL513" s="34"/>
      <c r="AJM513" s="34"/>
      <c r="AJN513" s="34"/>
      <c r="AJO513" s="34"/>
      <c r="AJP513" s="34"/>
      <c r="AJQ513" s="34"/>
      <c r="AJR513" s="34"/>
      <c r="AJS513" s="34"/>
      <c r="AJT513" s="34"/>
      <c r="AJU513" s="34"/>
      <c r="AJV513" s="34"/>
      <c r="AJW513" s="34"/>
      <c r="AJX513" s="34"/>
      <c r="AJY513" s="34"/>
      <c r="AJZ513" s="34"/>
      <c r="AKA513" s="34"/>
      <c r="AKB513" s="34"/>
      <c r="AKC513" s="34"/>
      <c r="AKD513" s="34"/>
      <c r="AKE513" s="34"/>
      <c r="AKF513" s="34"/>
      <c r="AKG513" s="34"/>
      <c r="AKH513" s="34"/>
      <c r="AKI513" s="34"/>
      <c r="AKJ513" s="34"/>
      <c r="AKK513" s="34"/>
      <c r="AKL513" s="34"/>
      <c r="AKM513" s="34"/>
      <c r="AKN513" s="34"/>
      <c r="AKO513" s="34"/>
      <c r="AKP513" s="34"/>
      <c r="AKQ513" s="34"/>
      <c r="AKR513" s="34"/>
      <c r="AKS513" s="34"/>
      <c r="AKT513" s="34"/>
      <c r="AKU513" s="34"/>
      <c r="AKV513" s="34"/>
      <c r="AKW513" s="34"/>
      <c r="AKX513" s="34"/>
      <c r="AKY513" s="34"/>
      <c r="AKZ513" s="34"/>
      <c r="ALA513" s="34"/>
      <c r="ALB513" s="34"/>
      <c r="ALC513" s="34"/>
      <c r="ALD513" s="34"/>
      <c r="ALE513" s="34"/>
      <c r="ALF513" s="34"/>
      <c r="ALG513" s="34"/>
      <c r="ALH513" s="34"/>
      <c r="ALI513" s="34"/>
      <c r="ALJ513" s="34"/>
      <c r="ALK513" s="34"/>
      <c r="ALL513" s="34"/>
      <c r="ALM513" s="34"/>
      <c r="ALN513" s="34"/>
      <c r="ALO513" s="34"/>
      <c r="ALP513" s="34"/>
      <c r="ALQ513" s="34"/>
      <c r="ALR513" s="34"/>
      <c r="ALS513" s="34"/>
      <c r="ALT513" s="34"/>
      <c r="ALU513" s="34"/>
      <c r="ALV513" s="34"/>
      <c r="ALW513" s="34"/>
      <c r="ALX513" s="34"/>
      <c r="ALY513" s="34"/>
      <c r="ALZ513" s="34"/>
      <c r="AMA513" s="34"/>
      <c r="AMB513" s="34"/>
      <c r="AMC513" s="34"/>
      <c r="AMD513" s="34"/>
      <c r="AME513" s="34"/>
      <c r="AMF513" s="34"/>
      <c r="AMG513" s="34"/>
      <c r="AMH513" s="34"/>
      <c r="AMI513" s="34"/>
      <c r="AMJ513" s="34"/>
      <c r="AMK513" s="34"/>
    </row>
    <row r="514" spans="1:1025" x14ac:dyDescent="0.25">
      <c r="A514" s="34"/>
      <c r="B514" s="34"/>
      <c r="C514" s="42"/>
      <c r="D514" s="42"/>
      <c r="E514" s="42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34"/>
      <c r="AN514" s="34"/>
      <c r="AO514" s="34"/>
      <c r="AP514" s="34"/>
      <c r="AQ514" s="34"/>
      <c r="AR514" s="34"/>
      <c r="AS514" s="34"/>
      <c r="AT514" s="34"/>
      <c r="AU514" s="34"/>
      <c r="AV514" s="34"/>
      <c r="AW514" s="34"/>
      <c r="AX514" s="34"/>
      <c r="AY514" s="34"/>
      <c r="AZ514" s="34"/>
      <c r="BA514" s="34"/>
      <c r="BB514" s="34"/>
      <c r="BC514" s="34"/>
      <c r="BD514" s="34"/>
      <c r="BE514" s="34"/>
      <c r="BF514" s="34"/>
      <c r="BG514" s="34"/>
      <c r="BH514" s="34"/>
      <c r="BI514" s="34"/>
      <c r="BJ514" s="34"/>
      <c r="BK514" s="34"/>
      <c r="BL514" s="34"/>
      <c r="BM514" s="34"/>
      <c r="BN514" s="34"/>
      <c r="BO514" s="34"/>
      <c r="BP514" s="34"/>
      <c r="BQ514" s="34"/>
      <c r="BR514" s="34"/>
      <c r="BS514" s="34"/>
      <c r="BT514" s="34"/>
      <c r="BU514" s="34"/>
      <c r="BV514" s="34"/>
      <c r="BW514" s="34"/>
      <c r="BX514" s="34"/>
      <c r="BY514" s="34"/>
      <c r="BZ514" s="34"/>
      <c r="CA514" s="34"/>
      <c r="CB514" s="34"/>
      <c r="CC514" s="34"/>
      <c r="CD514" s="34"/>
      <c r="CE514" s="34"/>
      <c r="CF514" s="34"/>
      <c r="CG514" s="34"/>
      <c r="CH514" s="34"/>
      <c r="CI514" s="34"/>
      <c r="CJ514" s="34"/>
      <c r="CK514" s="34"/>
      <c r="CL514" s="34"/>
      <c r="CM514" s="34"/>
      <c r="CN514" s="34"/>
      <c r="CO514" s="34"/>
      <c r="CP514" s="34"/>
      <c r="CQ514" s="34"/>
      <c r="CR514" s="34"/>
      <c r="CS514" s="34"/>
      <c r="CT514" s="34"/>
      <c r="CU514" s="34"/>
      <c r="CV514" s="34"/>
      <c r="CW514" s="34"/>
      <c r="CX514" s="34"/>
      <c r="CY514" s="34"/>
      <c r="CZ514" s="34"/>
      <c r="DA514" s="34"/>
      <c r="DB514" s="34"/>
      <c r="DC514" s="34"/>
      <c r="DD514" s="34"/>
      <c r="DE514" s="34"/>
      <c r="DF514" s="34"/>
      <c r="DG514" s="34"/>
      <c r="DH514" s="34"/>
      <c r="DI514" s="34"/>
      <c r="DJ514" s="34"/>
      <c r="DK514" s="34"/>
      <c r="DL514" s="34"/>
      <c r="DM514" s="34"/>
      <c r="DN514" s="34"/>
      <c r="DO514" s="34"/>
      <c r="DP514" s="34"/>
      <c r="DQ514" s="34"/>
      <c r="DR514" s="34"/>
      <c r="DS514" s="34"/>
      <c r="DT514" s="34"/>
      <c r="DU514" s="34"/>
      <c r="DV514" s="34"/>
      <c r="DW514" s="34"/>
      <c r="DX514" s="34"/>
      <c r="DY514" s="34"/>
      <c r="DZ514" s="34"/>
      <c r="EA514" s="34"/>
      <c r="EB514" s="34"/>
      <c r="EC514" s="34"/>
      <c r="ED514" s="34"/>
      <c r="EE514" s="34"/>
      <c r="EF514" s="34"/>
      <c r="EG514" s="34"/>
      <c r="EH514" s="34"/>
      <c r="EI514" s="34"/>
      <c r="EJ514" s="34"/>
      <c r="EK514" s="34"/>
      <c r="EL514" s="34"/>
      <c r="EM514" s="34"/>
      <c r="EN514" s="34"/>
      <c r="EO514" s="34"/>
      <c r="EP514" s="34"/>
      <c r="EQ514" s="34"/>
      <c r="ER514" s="34"/>
      <c r="ES514" s="34"/>
      <c r="ET514" s="34"/>
      <c r="EU514" s="34"/>
      <c r="EV514" s="34"/>
      <c r="EW514" s="34"/>
      <c r="EX514" s="34"/>
      <c r="EY514" s="34"/>
      <c r="EZ514" s="34"/>
      <c r="FA514" s="34"/>
      <c r="FB514" s="34"/>
      <c r="FC514" s="34"/>
      <c r="FD514" s="34"/>
      <c r="FE514" s="34"/>
      <c r="FF514" s="34"/>
      <c r="FG514" s="34"/>
      <c r="FH514" s="34"/>
      <c r="FI514" s="34"/>
      <c r="FJ514" s="34"/>
      <c r="FK514" s="34"/>
      <c r="FL514" s="34"/>
      <c r="FM514" s="34"/>
      <c r="FN514" s="34"/>
      <c r="FO514" s="34"/>
      <c r="FP514" s="34"/>
      <c r="FQ514" s="34"/>
      <c r="FR514" s="34"/>
      <c r="FS514" s="34"/>
      <c r="FT514" s="34"/>
      <c r="FU514" s="34"/>
      <c r="FV514" s="34"/>
      <c r="FW514" s="34"/>
      <c r="FX514" s="34"/>
      <c r="FY514" s="34"/>
      <c r="FZ514" s="34"/>
      <c r="GA514" s="34"/>
      <c r="GB514" s="34"/>
      <c r="GC514" s="34"/>
      <c r="GD514" s="34"/>
      <c r="GE514" s="34"/>
      <c r="GF514" s="34"/>
      <c r="GG514" s="34"/>
      <c r="GH514" s="34"/>
      <c r="GI514" s="34"/>
      <c r="GJ514" s="34"/>
      <c r="GK514" s="34"/>
      <c r="GL514" s="34"/>
      <c r="GM514" s="34"/>
      <c r="GN514" s="34"/>
      <c r="GO514" s="34"/>
      <c r="GP514" s="34"/>
      <c r="GQ514" s="34"/>
      <c r="GR514" s="34"/>
      <c r="GS514" s="34"/>
      <c r="GT514" s="34"/>
      <c r="GU514" s="34"/>
      <c r="GV514" s="34"/>
      <c r="GW514" s="34"/>
      <c r="GX514" s="34"/>
      <c r="GY514" s="34"/>
      <c r="GZ514" s="34"/>
      <c r="HA514" s="34"/>
      <c r="HB514" s="34"/>
      <c r="HC514" s="34"/>
      <c r="HD514" s="34"/>
      <c r="HE514" s="34"/>
      <c r="HF514" s="34"/>
      <c r="HG514" s="34"/>
      <c r="HH514" s="34"/>
      <c r="HI514" s="34"/>
      <c r="HJ514" s="34"/>
      <c r="HK514" s="34"/>
      <c r="HL514" s="34"/>
      <c r="HM514" s="34"/>
      <c r="HN514" s="34"/>
      <c r="HO514" s="34"/>
      <c r="HP514" s="34"/>
      <c r="HQ514" s="34"/>
      <c r="HR514" s="34"/>
      <c r="HS514" s="34"/>
      <c r="HT514" s="34"/>
      <c r="HU514" s="34"/>
      <c r="HV514" s="34"/>
      <c r="HW514" s="34"/>
      <c r="HX514" s="34"/>
      <c r="HY514" s="34"/>
      <c r="HZ514" s="34"/>
      <c r="IA514" s="34"/>
      <c r="IB514" s="34"/>
      <c r="IC514" s="34"/>
      <c r="ID514" s="34"/>
      <c r="IE514" s="34"/>
      <c r="IF514" s="34"/>
      <c r="IG514" s="34"/>
      <c r="IH514" s="34"/>
      <c r="II514" s="34"/>
      <c r="IJ514" s="34"/>
      <c r="IK514" s="34"/>
      <c r="IL514" s="34"/>
      <c r="IM514" s="34"/>
      <c r="IN514" s="34"/>
      <c r="IO514" s="34"/>
      <c r="IP514" s="34"/>
      <c r="IQ514" s="34"/>
      <c r="IR514" s="34"/>
      <c r="IS514" s="34"/>
      <c r="IT514" s="34"/>
      <c r="IU514" s="34"/>
      <c r="IV514" s="34"/>
      <c r="IW514" s="34"/>
      <c r="IX514" s="34"/>
      <c r="IY514" s="34"/>
      <c r="IZ514" s="34"/>
      <c r="JA514" s="34"/>
      <c r="JB514" s="34"/>
      <c r="JC514" s="34"/>
      <c r="JD514" s="34"/>
      <c r="JE514" s="34"/>
      <c r="JF514" s="34"/>
      <c r="JG514" s="34"/>
      <c r="JH514" s="34"/>
      <c r="JI514" s="34"/>
      <c r="JJ514" s="34"/>
      <c r="JK514" s="34"/>
      <c r="JL514" s="34"/>
      <c r="JM514" s="34"/>
      <c r="JN514" s="34"/>
      <c r="JO514" s="34"/>
      <c r="JP514" s="34"/>
      <c r="JQ514" s="34"/>
      <c r="JR514" s="34"/>
      <c r="JS514" s="34"/>
      <c r="JT514" s="34"/>
      <c r="JU514" s="34"/>
      <c r="JV514" s="34"/>
      <c r="JW514" s="34"/>
      <c r="JX514" s="34"/>
      <c r="JY514" s="34"/>
      <c r="JZ514" s="34"/>
      <c r="KA514" s="34"/>
      <c r="KB514" s="34"/>
      <c r="KC514" s="34"/>
      <c r="KD514" s="34"/>
      <c r="KE514" s="34"/>
      <c r="KF514" s="34"/>
      <c r="KG514" s="34"/>
      <c r="KH514" s="34"/>
      <c r="KI514" s="34"/>
      <c r="KJ514" s="34"/>
      <c r="KK514" s="34"/>
      <c r="KL514" s="34"/>
      <c r="KM514" s="34"/>
      <c r="KN514" s="34"/>
      <c r="KO514" s="34"/>
      <c r="KP514" s="34"/>
      <c r="KQ514" s="34"/>
      <c r="KR514" s="34"/>
      <c r="KS514" s="34"/>
      <c r="KT514" s="34"/>
      <c r="KU514" s="34"/>
      <c r="KV514" s="34"/>
      <c r="KW514" s="34"/>
      <c r="KX514" s="34"/>
      <c r="KY514" s="34"/>
      <c r="KZ514" s="34"/>
      <c r="LA514" s="34"/>
      <c r="LB514" s="34"/>
      <c r="LC514" s="34"/>
      <c r="LD514" s="34"/>
      <c r="LE514" s="34"/>
      <c r="LF514" s="34"/>
      <c r="LG514" s="34"/>
      <c r="LH514" s="34"/>
      <c r="LI514" s="34"/>
      <c r="LJ514" s="34"/>
      <c r="LK514" s="34"/>
      <c r="LL514" s="34"/>
      <c r="LM514" s="34"/>
      <c r="LN514" s="34"/>
      <c r="LO514" s="34"/>
      <c r="LP514" s="34"/>
      <c r="LQ514" s="34"/>
      <c r="LR514" s="34"/>
      <c r="LS514" s="34"/>
      <c r="LT514" s="34"/>
      <c r="LU514" s="34"/>
      <c r="LV514" s="34"/>
      <c r="LW514" s="34"/>
      <c r="LX514" s="34"/>
      <c r="LY514" s="34"/>
      <c r="LZ514" s="34"/>
      <c r="MA514" s="34"/>
      <c r="MB514" s="34"/>
      <c r="MC514" s="34"/>
      <c r="MD514" s="34"/>
      <c r="ME514" s="34"/>
      <c r="MF514" s="34"/>
      <c r="MG514" s="34"/>
      <c r="MH514" s="34"/>
      <c r="MI514" s="34"/>
      <c r="MJ514" s="34"/>
      <c r="MK514" s="34"/>
      <c r="ML514" s="34"/>
      <c r="MM514" s="34"/>
      <c r="MN514" s="34"/>
      <c r="MO514" s="34"/>
      <c r="MP514" s="34"/>
      <c r="MQ514" s="34"/>
      <c r="MR514" s="34"/>
      <c r="MS514" s="34"/>
      <c r="MT514" s="34"/>
      <c r="MU514" s="34"/>
      <c r="MV514" s="34"/>
      <c r="MW514" s="34"/>
      <c r="MX514" s="34"/>
      <c r="MY514" s="34"/>
      <c r="MZ514" s="34"/>
      <c r="NA514" s="34"/>
      <c r="NB514" s="34"/>
      <c r="NC514" s="34"/>
      <c r="ND514" s="34"/>
      <c r="NE514" s="34"/>
      <c r="NF514" s="34"/>
      <c r="NG514" s="34"/>
      <c r="NH514" s="34"/>
      <c r="NI514" s="34"/>
      <c r="NJ514" s="34"/>
      <c r="NK514" s="34"/>
      <c r="NL514" s="34"/>
      <c r="NM514" s="34"/>
      <c r="NN514" s="34"/>
      <c r="NO514" s="34"/>
      <c r="NP514" s="34"/>
      <c r="NQ514" s="34"/>
      <c r="NR514" s="34"/>
      <c r="NS514" s="34"/>
      <c r="NT514" s="34"/>
      <c r="NU514" s="34"/>
      <c r="NV514" s="34"/>
      <c r="NW514" s="34"/>
      <c r="NX514" s="34"/>
      <c r="NY514" s="34"/>
      <c r="NZ514" s="34"/>
      <c r="OA514" s="34"/>
      <c r="OB514" s="34"/>
      <c r="OC514" s="34"/>
      <c r="OD514" s="34"/>
      <c r="OE514" s="34"/>
      <c r="OF514" s="34"/>
      <c r="OG514" s="34"/>
      <c r="OH514" s="34"/>
      <c r="OI514" s="34"/>
      <c r="OJ514" s="34"/>
      <c r="OK514" s="34"/>
      <c r="OL514" s="34"/>
      <c r="OM514" s="34"/>
      <c r="ON514" s="34"/>
      <c r="OO514" s="34"/>
      <c r="OP514" s="34"/>
      <c r="OQ514" s="34"/>
      <c r="OR514" s="34"/>
      <c r="OS514" s="34"/>
      <c r="OT514" s="34"/>
      <c r="OU514" s="34"/>
      <c r="OV514" s="34"/>
      <c r="OW514" s="34"/>
      <c r="OX514" s="34"/>
      <c r="OY514" s="34"/>
      <c r="OZ514" s="34"/>
      <c r="PA514" s="34"/>
      <c r="PB514" s="34"/>
      <c r="PC514" s="34"/>
      <c r="PD514" s="34"/>
      <c r="PE514" s="34"/>
      <c r="PF514" s="34"/>
      <c r="PG514" s="34"/>
      <c r="PH514" s="34"/>
      <c r="PI514" s="34"/>
      <c r="PJ514" s="34"/>
      <c r="PK514" s="34"/>
      <c r="PL514" s="34"/>
      <c r="PM514" s="34"/>
      <c r="PN514" s="34"/>
      <c r="PO514" s="34"/>
      <c r="PP514" s="34"/>
      <c r="PQ514" s="34"/>
      <c r="PR514" s="34"/>
      <c r="PS514" s="34"/>
      <c r="PT514" s="34"/>
      <c r="PU514" s="34"/>
      <c r="PV514" s="34"/>
      <c r="PW514" s="34"/>
      <c r="PX514" s="34"/>
      <c r="PY514" s="34"/>
      <c r="PZ514" s="34"/>
      <c r="QA514" s="34"/>
      <c r="QB514" s="34"/>
      <c r="QC514" s="34"/>
      <c r="QD514" s="34"/>
      <c r="QE514" s="34"/>
      <c r="QF514" s="34"/>
      <c r="QG514" s="34"/>
      <c r="QH514" s="34"/>
      <c r="QI514" s="34"/>
      <c r="QJ514" s="34"/>
      <c r="QK514" s="34"/>
      <c r="QL514" s="34"/>
      <c r="QM514" s="34"/>
      <c r="QN514" s="34"/>
      <c r="QO514" s="34"/>
      <c r="QP514" s="34"/>
      <c r="QQ514" s="34"/>
      <c r="QR514" s="34"/>
      <c r="QS514" s="34"/>
      <c r="QT514" s="34"/>
      <c r="QU514" s="34"/>
      <c r="QV514" s="34"/>
      <c r="QW514" s="34"/>
      <c r="QX514" s="34"/>
      <c r="QY514" s="34"/>
      <c r="QZ514" s="34"/>
      <c r="RA514" s="34"/>
      <c r="RB514" s="34"/>
      <c r="RC514" s="34"/>
      <c r="RD514" s="34"/>
      <c r="RE514" s="34"/>
      <c r="RF514" s="34"/>
      <c r="RG514" s="34"/>
      <c r="RH514" s="34"/>
      <c r="RI514" s="34"/>
      <c r="RJ514" s="34"/>
      <c r="RK514" s="34"/>
      <c r="RL514" s="34"/>
      <c r="RM514" s="34"/>
      <c r="RN514" s="34"/>
      <c r="RO514" s="34"/>
      <c r="RP514" s="34"/>
      <c r="RQ514" s="34"/>
      <c r="RR514" s="34"/>
      <c r="RS514" s="34"/>
      <c r="RT514" s="34"/>
      <c r="RU514" s="34"/>
      <c r="RV514" s="34"/>
      <c r="RW514" s="34"/>
      <c r="RX514" s="34"/>
      <c r="RY514" s="34"/>
      <c r="RZ514" s="34"/>
      <c r="SA514" s="34"/>
      <c r="SB514" s="34"/>
      <c r="SC514" s="34"/>
      <c r="SD514" s="34"/>
      <c r="SE514" s="34"/>
      <c r="SF514" s="34"/>
      <c r="SG514" s="34"/>
      <c r="SH514" s="34"/>
      <c r="SI514" s="34"/>
      <c r="SJ514" s="34"/>
      <c r="SK514" s="34"/>
      <c r="SL514" s="34"/>
      <c r="SM514" s="34"/>
      <c r="SN514" s="34"/>
      <c r="SO514" s="34"/>
      <c r="SP514" s="34"/>
      <c r="SQ514" s="34"/>
      <c r="SR514" s="34"/>
      <c r="SS514" s="34"/>
      <c r="ST514" s="34"/>
      <c r="SU514" s="34"/>
      <c r="SV514" s="34"/>
      <c r="SW514" s="34"/>
      <c r="SX514" s="34"/>
      <c r="SY514" s="34"/>
      <c r="SZ514" s="34"/>
      <c r="TA514" s="34"/>
      <c r="TB514" s="34"/>
      <c r="TC514" s="34"/>
      <c r="TD514" s="34"/>
      <c r="TE514" s="34"/>
      <c r="TF514" s="34"/>
      <c r="TG514" s="34"/>
      <c r="TH514" s="34"/>
      <c r="TI514" s="34"/>
      <c r="TJ514" s="34"/>
      <c r="TK514" s="34"/>
      <c r="TL514" s="34"/>
      <c r="TM514" s="34"/>
      <c r="TN514" s="34"/>
      <c r="TO514" s="34"/>
      <c r="TP514" s="34"/>
      <c r="TQ514" s="34"/>
      <c r="TR514" s="34"/>
      <c r="TS514" s="34"/>
      <c r="TT514" s="34"/>
      <c r="TU514" s="34"/>
      <c r="TV514" s="34"/>
      <c r="TW514" s="34"/>
      <c r="TX514" s="34"/>
      <c r="TY514" s="34"/>
      <c r="TZ514" s="34"/>
      <c r="UA514" s="34"/>
      <c r="UB514" s="34"/>
      <c r="UC514" s="34"/>
      <c r="UD514" s="34"/>
      <c r="UE514" s="34"/>
      <c r="UF514" s="34"/>
      <c r="UG514" s="34"/>
      <c r="UH514" s="34"/>
      <c r="UI514" s="34"/>
      <c r="UJ514" s="34"/>
      <c r="UK514" s="34"/>
      <c r="UL514" s="34"/>
      <c r="UM514" s="34"/>
      <c r="UN514" s="34"/>
      <c r="UO514" s="34"/>
      <c r="UP514" s="34"/>
      <c r="UQ514" s="34"/>
      <c r="UR514" s="34"/>
      <c r="US514" s="34"/>
      <c r="UT514" s="34"/>
      <c r="UU514" s="34"/>
      <c r="UV514" s="34"/>
      <c r="UW514" s="34"/>
      <c r="UX514" s="34"/>
      <c r="UY514" s="34"/>
      <c r="UZ514" s="34"/>
      <c r="VA514" s="34"/>
      <c r="VB514" s="34"/>
      <c r="VC514" s="34"/>
      <c r="VD514" s="34"/>
      <c r="VE514" s="34"/>
      <c r="VF514" s="34"/>
      <c r="VG514" s="34"/>
      <c r="VH514" s="34"/>
      <c r="VI514" s="34"/>
      <c r="VJ514" s="34"/>
      <c r="VK514" s="34"/>
      <c r="VL514" s="34"/>
      <c r="VM514" s="34"/>
      <c r="VN514" s="34"/>
      <c r="VO514" s="34"/>
      <c r="VP514" s="34"/>
      <c r="VQ514" s="34"/>
      <c r="VR514" s="34"/>
      <c r="VS514" s="34"/>
      <c r="VT514" s="34"/>
      <c r="VU514" s="34"/>
      <c r="VV514" s="34"/>
      <c r="VW514" s="34"/>
      <c r="VX514" s="34"/>
      <c r="VY514" s="34"/>
      <c r="VZ514" s="34"/>
      <c r="WA514" s="34"/>
      <c r="WB514" s="34"/>
      <c r="WC514" s="34"/>
      <c r="WD514" s="34"/>
      <c r="WE514" s="34"/>
      <c r="WF514" s="34"/>
      <c r="WG514" s="34"/>
      <c r="WH514" s="34"/>
      <c r="WI514" s="34"/>
      <c r="WJ514" s="34"/>
      <c r="WK514" s="34"/>
      <c r="WL514" s="34"/>
      <c r="WM514" s="34"/>
      <c r="WN514" s="34"/>
      <c r="WO514" s="34"/>
      <c r="WP514" s="34"/>
      <c r="WQ514" s="34"/>
      <c r="WR514" s="34"/>
      <c r="WS514" s="34"/>
      <c r="WT514" s="34"/>
      <c r="WU514" s="34"/>
      <c r="WV514" s="34"/>
      <c r="WW514" s="34"/>
      <c r="WX514" s="34"/>
      <c r="WY514" s="34"/>
      <c r="WZ514" s="34"/>
      <c r="XA514" s="34"/>
      <c r="XB514" s="34"/>
      <c r="XC514" s="34"/>
      <c r="XD514" s="34"/>
      <c r="XE514" s="34"/>
      <c r="XF514" s="34"/>
      <c r="XG514" s="34"/>
      <c r="XH514" s="34"/>
      <c r="XI514" s="34"/>
      <c r="XJ514" s="34"/>
      <c r="XK514" s="34"/>
      <c r="XL514" s="34"/>
      <c r="XM514" s="34"/>
      <c r="XN514" s="34"/>
      <c r="XO514" s="34"/>
      <c r="XP514" s="34"/>
      <c r="XQ514" s="34"/>
      <c r="XR514" s="34"/>
      <c r="XS514" s="34"/>
      <c r="XT514" s="34"/>
      <c r="XU514" s="34"/>
      <c r="XV514" s="34"/>
      <c r="XW514" s="34"/>
      <c r="XX514" s="34"/>
      <c r="XY514" s="34"/>
      <c r="XZ514" s="34"/>
      <c r="YA514" s="34"/>
      <c r="YB514" s="34"/>
      <c r="YC514" s="34"/>
      <c r="YD514" s="34"/>
      <c r="YE514" s="34"/>
      <c r="YF514" s="34"/>
      <c r="YG514" s="34"/>
      <c r="YH514" s="34"/>
      <c r="YI514" s="34"/>
      <c r="YJ514" s="34"/>
      <c r="YK514" s="34"/>
      <c r="YL514" s="34"/>
      <c r="YM514" s="34"/>
      <c r="YN514" s="34"/>
      <c r="YO514" s="34"/>
      <c r="YP514" s="34"/>
      <c r="YQ514" s="34"/>
      <c r="YR514" s="34"/>
      <c r="YS514" s="34"/>
      <c r="YT514" s="34"/>
      <c r="YU514" s="34"/>
      <c r="YV514" s="34"/>
      <c r="YW514" s="34"/>
      <c r="YX514" s="34"/>
      <c r="YY514" s="34"/>
      <c r="YZ514" s="34"/>
      <c r="ZA514" s="34"/>
      <c r="ZB514" s="34"/>
      <c r="ZC514" s="34"/>
      <c r="ZD514" s="34"/>
      <c r="ZE514" s="34"/>
      <c r="ZF514" s="34"/>
      <c r="ZG514" s="34"/>
      <c r="ZH514" s="34"/>
      <c r="ZI514" s="34"/>
      <c r="ZJ514" s="34"/>
      <c r="ZK514" s="34"/>
      <c r="ZL514" s="34"/>
      <c r="ZM514" s="34"/>
      <c r="ZN514" s="34"/>
      <c r="ZO514" s="34"/>
      <c r="ZP514" s="34"/>
      <c r="ZQ514" s="34"/>
      <c r="ZR514" s="34"/>
      <c r="ZS514" s="34"/>
      <c r="ZT514" s="34"/>
      <c r="ZU514" s="34"/>
      <c r="ZV514" s="34"/>
      <c r="ZW514" s="34"/>
      <c r="ZX514" s="34"/>
      <c r="ZY514" s="34"/>
      <c r="ZZ514" s="34"/>
      <c r="AAA514" s="34"/>
      <c r="AAB514" s="34"/>
      <c r="AAC514" s="34"/>
      <c r="AAD514" s="34"/>
      <c r="AAE514" s="34"/>
      <c r="AAF514" s="34"/>
      <c r="AAG514" s="34"/>
      <c r="AAH514" s="34"/>
      <c r="AAI514" s="34"/>
      <c r="AAJ514" s="34"/>
      <c r="AAK514" s="34"/>
      <c r="AAL514" s="34"/>
      <c r="AAM514" s="34"/>
      <c r="AAN514" s="34"/>
      <c r="AAO514" s="34"/>
      <c r="AAP514" s="34"/>
      <c r="AAQ514" s="34"/>
      <c r="AAR514" s="34"/>
      <c r="AAS514" s="34"/>
      <c r="AAT514" s="34"/>
      <c r="AAU514" s="34"/>
      <c r="AAV514" s="34"/>
      <c r="AAW514" s="34"/>
      <c r="AAX514" s="34"/>
      <c r="AAY514" s="34"/>
      <c r="AAZ514" s="34"/>
      <c r="ABA514" s="34"/>
      <c r="ABB514" s="34"/>
      <c r="ABC514" s="34"/>
      <c r="ABD514" s="34"/>
      <c r="ABE514" s="34"/>
      <c r="ABF514" s="34"/>
      <c r="ABG514" s="34"/>
      <c r="ABH514" s="34"/>
      <c r="ABI514" s="34"/>
      <c r="ABJ514" s="34"/>
      <c r="ABK514" s="34"/>
      <c r="ABL514" s="34"/>
      <c r="ABM514" s="34"/>
      <c r="ABN514" s="34"/>
      <c r="ABO514" s="34"/>
      <c r="ABP514" s="34"/>
      <c r="ABQ514" s="34"/>
      <c r="ABR514" s="34"/>
      <c r="ABS514" s="34"/>
      <c r="ABT514" s="34"/>
      <c r="ABU514" s="34"/>
      <c r="ABV514" s="34"/>
      <c r="ABW514" s="34"/>
      <c r="ABX514" s="34"/>
      <c r="ABY514" s="34"/>
      <c r="ABZ514" s="34"/>
      <c r="ACA514" s="34"/>
      <c r="ACB514" s="34"/>
      <c r="ACC514" s="34"/>
      <c r="ACD514" s="34"/>
      <c r="ACE514" s="34"/>
      <c r="ACF514" s="34"/>
      <c r="ACG514" s="34"/>
      <c r="ACH514" s="34"/>
      <c r="ACI514" s="34"/>
      <c r="ACJ514" s="34"/>
      <c r="ACK514" s="34"/>
      <c r="ACL514" s="34"/>
      <c r="ACM514" s="34"/>
      <c r="ACN514" s="34"/>
      <c r="ACO514" s="34"/>
      <c r="ACP514" s="34"/>
      <c r="ACQ514" s="34"/>
      <c r="ACR514" s="34"/>
      <c r="ACS514" s="34"/>
      <c r="ACT514" s="34"/>
      <c r="ACU514" s="34"/>
      <c r="ACV514" s="34"/>
      <c r="ACW514" s="34"/>
      <c r="ACX514" s="34"/>
      <c r="ACY514" s="34"/>
      <c r="ACZ514" s="34"/>
      <c r="ADA514" s="34"/>
      <c r="ADB514" s="34"/>
      <c r="ADC514" s="34"/>
      <c r="ADD514" s="34"/>
      <c r="ADE514" s="34"/>
      <c r="ADF514" s="34"/>
      <c r="ADG514" s="34"/>
      <c r="ADH514" s="34"/>
      <c r="ADI514" s="34"/>
      <c r="ADJ514" s="34"/>
      <c r="ADK514" s="34"/>
      <c r="ADL514" s="34"/>
      <c r="ADM514" s="34"/>
      <c r="ADN514" s="34"/>
      <c r="ADO514" s="34"/>
      <c r="ADP514" s="34"/>
      <c r="ADQ514" s="34"/>
      <c r="ADR514" s="34"/>
      <c r="ADS514" s="34"/>
      <c r="ADT514" s="34"/>
      <c r="ADU514" s="34"/>
      <c r="ADV514" s="34"/>
      <c r="ADW514" s="34"/>
      <c r="ADX514" s="34"/>
      <c r="ADY514" s="34"/>
      <c r="ADZ514" s="34"/>
      <c r="AEA514" s="34"/>
      <c r="AEB514" s="34"/>
      <c r="AEC514" s="34"/>
      <c r="AED514" s="34"/>
      <c r="AEE514" s="34"/>
      <c r="AEF514" s="34"/>
      <c r="AEG514" s="34"/>
      <c r="AEH514" s="34"/>
      <c r="AEI514" s="34"/>
      <c r="AEJ514" s="34"/>
      <c r="AEK514" s="34"/>
      <c r="AEL514" s="34"/>
      <c r="AEM514" s="34"/>
      <c r="AEN514" s="34"/>
      <c r="AEO514" s="34"/>
      <c r="AEP514" s="34"/>
      <c r="AEQ514" s="34"/>
      <c r="AER514" s="34"/>
      <c r="AES514" s="34"/>
      <c r="AET514" s="34"/>
      <c r="AEU514" s="34"/>
      <c r="AEV514" s="34"/>
      <c r="AEW514" s="34"/>
      <c r="AEX514" s="34"/>
      <c r="AEY514" s="34"/>
      <c r="AEZ514" s="34"/>
      <c r="AFA514" s="34"/>
      <c r="AFB514" s="34"/>
      <c r="AFC514" s="34"/>
      <c r="AFD514" s="34"/>
      <c r="AFE514" s="34"/>
      <c r="AFF514" s="34"/>
      <c r="AFG514" s="34"/>
      <c r="AFH514" s="34"/>
      <c r="AFI514" s="34"/>
      <c r="AFJ514" s="34"/>
      <c r="AFK514" s="34"/>
      <c r="AFL514" s="34"/>
      <c r="AFM514" s="34"/>
      <c r="AFN514" s="34"/>
      <c r="AFO514" s="34"/>
      <c r="AFP514" s="34"/>
      <c r="AFQ514" s="34"/>
      <c r="AFR514" s="34"/>
      <c r="AFS514" s="34"/>
      <c r="AFT514" s="34"/>
      <c r="AFU514" s="34"/>
      <c r="AFV514" s="34"/>
      <c r="AFW514" s="34"/>
      <c r="AFX514" s="34"/>
      <c r="AFY514" s="34"/>
      <c r="AFZ514" s="34"/>
      <c r="AGA514" s="34"/>
      <c r="AGB514" s="34"/>
      <c r="AGC514" s="34"/>
      <c r="AGD514" s="34"/>
      <c r="AGE514" s="34"/>
      <c r="AGF514" s="34"/>
      <c r="AGG514" s="34"/>
      <c r="AGH514" s="34"/>
      <c r="AGI514" s="34"/>
      <c r="AGJ514" s="34"/>
      <c r="AGK514" s="34"/>
      <c r="AGL514" s="34"/>
      <c r="AGM514" s="34"/>
      <c r="AGN514" s="34"/>
      <c r="AGO514" s="34"/>
      <c r="AGP514" s="34"/>
      <c r="AGQ514" s="34"/>
      <c r="AGR514" s="34"/>
      <c r="AGS514" s="34"/>
      <c r="AGT514" s="34"/>
      <c r="AGU514" s="34"/>
      <c r="AGV514" s="34"/>
      <c r="AGW514" s="34"/>
      <c r="AGX514" s="34"/>
      <c r="AGY514" s="34"/>
      <c r="AGZ514" s="34"/>
      <c r="AHA514" s="34"/>
      <c r="AHB514" s="34"/>
      <c r="AHC514" s="34"/>
      <c r="AHD514" s="34"/>
      <c r="AHE514" s="34"/>
      <c r="AHF514" s="34"/>
      <c r="AHG514" s="34"/>
      <c r="AHH514" s="34"/>
      <c r="AHI514" s="34"/>
      <c r="AHJ514" s="34"/>
      <c r="AHK514" s="34"/>
      <c r="AHL514" s="34"/>
      <c r="AHM514" s="34"/>
      <c r="AHN514" s="34"/>
      <c r="AHO514" s="34"/>
      <c r="AHP514" s="34"/>
      <c r="AHQ514" s="34"/>
      <c r="AHR514" s="34"/>
      <c r="AHS514" s="34"/>
      <c r="AHT514" s="34"/>
      <c r="AHU514" s="34"/>
      <c r="AHV514" s="34"/>
      <c r="AHW514" s="34"/>
      <c r="AHX514" s="34"/>
      <c r="AHY514" s="34"/>
      <c r="AHZ514" s="34"/>
      <c r="AIA514" s="34"/>
      <c r="AIB514" s="34"/>
      <c r="AIC514" s="34"/>
      <c r="AID514" s="34"/>
      <c r="AIE514" s="34"/>
      <c r="AIF514" s="34"/>
      <c r="AIG514" s="34"/>
      <c r="AIH514" s="34"/>
      <c r="AII514" s="34"/>
      <c r="AIJ514" s="34"/>
      <c r="AIK514" s="34"/>
      <c r="AIL514" s="34"/>
      <c r="AIM514" s="34"/>
      <c r="AIN514" s="34"/>
      <c r="AIO514" s="34"/>
      <c r="AIP514" s="34"/>
      <c r="AIQ514" s="34"/>
      <c r="AIR514" s="34"/>
      <c r="AIS514" s="34"/>
      <c r="AIT514" s="34"/>
      <c r="AIU514" s="34"/>
      <c r="AIV514" s="34"/>
      <c r="AIW514" s="34"/>
      <c r="AIX514" s="34"/>
      <c r="AIY514" s="34"/>
      <c r="AIZ514" s="34"/>
      <c r="AJA514" s="34"/>
      <c r="AJB514" s="34"/>
      <c r="AJC514" s="34"/>
      <c r="AJD514" s="34"/>
      <c r="AJE514" s="34"/>
      <c r="AJF514" s="34"/>
      <c r="AJG514" s="34"/>
      <c r="AJH514" s="34"/>
      <c r="AJI514" s="34"/>
      <c r="AJJ514" s="34"/>
      <c r="AJK514" s="34"/>
      <c r="AJL514" s="34"/>
      <c r="AJM514" s="34"/>
      <c r="AJN514" s="34"/>
      <c r="AJO514" s="34"/>
      <c r="AJP514" s="34"/>
      <c r="AJQ514" s="34"/>
      <c r="AJR514" s="34"/>
      <c r="AJS514" s="34"/>
      <c r="AJT514" s="34"/>
      <c r="AJU514" s="34"/>
      <c r="AJV514" s="34"/>
      <c r="AJW514" s="34"/>
      <c r="AJX514" s="34"/>
      <c r="AJY514" s="34"/>
      <c r="AJZ514" s="34"/>
      <c r="AKA514" s="34"/>
      <c r="AKB514" s="34"/>
      <c r="AKC514" s="34"/>
      <c r="AKD514" s="34"/>
      <c r="AKE514" s="34"/>
      <c r="AKF514" s="34"/>
      <c r="AKG514" s="34"/>
      <c r="AKH514" s="34"/>
      <c r="AKI514" s="34"/>
      <c r="AKJ514" s="34"/>
      <c r="AKK514" s="34"/>
      <c r="AKL514" s="34"/>
      <c r="AKM514" s="34"/>
      <c r="AKN514" s="34"/>
      <c r="AKO514" s="34"/>
      <c r="AKP514" s="34"/>
      <c r="AKQ514" s="34"/>
      <c r="AKR514" s="34"/>
      <c r="AKS514" s="34"/>
      <c r="AKT514" s="34"/>
      <c r="AKU514" s="34"/>
      <c r="AKV514" s="34"/>
      <c r="AKW514" s="34"/>
      <c r="AKX514" s="34"/>
      <c r="AKY514" s="34"/>
      <c r="AKZ514" s="34"/>
      <c r="ALA514" s="34"/>
      <c r="ALB514" s="34"/>
      <c r="ALC514" s="34"/>
      <c r="ALD514" s="34"/>
      <c r="ALE514" s="34"/>
      <c r="ALF514" s="34"/>
      <c r="ALG514" s="34"/>
      <c r="ALH514" s="34"/>
      <c r="ALI514" s="34"/>
      <c r="ALJ514" s="34"/>
      <c r="ALK514" s="34"/>
      <c r="ALL514" s="34"/>
      <c r="ALM514" s="34"/>
      <c r="ALN514" s="34"/>
      <c r="ALO514" s="34"/>
      <c r="ALP514" s="34"/>
      <c r="ALQ514" s="34"/>
      <c r="ALR514" s="34"/>
      <c r="ALS514" s="34"/>
      <c r="ALT514" s="34"/>
      <c r="ALU514" s="34"/>
      <c r="ALV514" s="34"/>
      <c r="ALW514" s="34"/>
      <c r="ALX514" s="34"/>
      <c r="ALY514" s="34"/>
      <c r="ALZ514" s="34"/>
      <c r="AMA514" s="34"/>
      <c r="AMB514" s="34"/>
      <c r="AMC514" s="34"/>
      <c r="AMD514" s="34"/>
      <c r="AME514" s="34"/>
      <c r="AMF514" s="34"/>
      <c r="AMG514" s="34"/>
      <c r="AMH514" s="34"/>
      <c r="AMI514" s="34"/>
      <c r="AMJ514" s="34"/>
      <c r="AMK514" s="34"/>
    </row>
    <row r="515" spans="1:1025" x14ac:dyDescent="0.25">
      <c r="A515" s="34"/>
      <c r="B515" s="34"/>
      <c r="C515" s="42"/>
      <c r="D515" s="42"/>
      <c r="E515" s="42"/>
      <c r="F515" s="69"/>
      <c r="G515" s="70"/>
      <c r="H515" s="69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  <c r="AJ515" s="34"/>
      <c r="AK515" s="34"/>
      <c r="AL515" s="34"/>
      <c r="AM515" s="34"/>
      <c r="AN515" s="34"/>
      <c r="AO515" s="34"/>
      <c r="AP515" s="34"/>
      <c r="AQ515" s="34"/>
      <c r="AR515" s="34"/>
      <c r="AS515" s="34"/>
      <c r="AT515" s="34"/>
      <c r="AU515" s="34"/>
      <c r="AV515" s="34"/>
      <c r="AW515" s="34"/>
      <c r="AX515" s="34"/>
      <c r="AY515" s="34"/>
      <c r="AZ515" s="34"/>
      <c r="BA515" s="34"/>
      <c r="BB515" s="34"/>
      <c r="BC515" s="34"/>
      <c r="BD515" s="34"/>
      <c r="BE515" s="34"/>
      <c r="BF515" s="34"/>
      <c r="BG515" s="34"/>
      <c r="BH515" s="34"/>
      <c r="BI515" s="34"/>
      <c r="BJ515" s="34"/>
      <c r="BK515" s="34"/>
      <c r="BL515" s="34"/>
      <c r="BM515" s="34"/>
      <c r="BN515" s="34"/>
      <c r="BO515" s="34"/>
      <c r="BP515" s="34"/>
      <c r="BQ515" s="34"/>
      <c r="BR515" s="34"/>
      <c r="BS515" s="34"/>
      <c r="BT515" s="34"/>
      <c r="BU515" s="34"/>
      <c r="BV515" s="34"/>
      <c r="BW515" s="34"/>
      <c r="BX515" s="34"/>
      <c r="BY515" s="34"/>
      <c r="BZ515" s="34"/>
      <c r="CA515" s="34"/>
      <c r="CB515" s="34"/>
      <c r="CC515" s="34"/>
      <c r="CD515" s="34"/>
      <c r="CE515" s="34"/>
      <c r="CF515" s="34"/>
      <c r="CG515" s="34"/>
      <c r="CH515" s="34"/>
      <c r="CI515" s="34"/>
      <c r="CJ515" s="34"/>
      <c r="CK515" s="34"/>
      <c r="CL515" s="34"/>
      <c r="CM515" s="34"/>
      <c r="CN515" s="34"/>
      <c r="CO515" s="34"/>
      <c r="CP515" s="34"/>
      <c r="CQ515" s="34"/>
      <c r="CR515" s="34"/>
      <c r="CS515" s="34"/>
      <c r="CT515" s="34"/>
      <c r="CU515" s="34"/>
      <c r="CV515" s="34"/>
      <c r="CW515" s="34"/>
      <c r="CX515" s="34"/>
      <c r="CY515" s="34"/>
      <c r="CZ515" s="34"/>
      <c r="DA515" s="34"/>
      <c r="DB515" s="34"/>
      <c r="DC515" s="34"/>
      <c r="DD515" s="34"/>
      <c r="DE515" s="34"/>
      <c r="DF515" s="34"/>
      <c r="DG515" s="34"/>
      <c r="DH515" s="34"/>
      <c r="DI515" s="34"/>
      <c r="DJ515" s="34"/>
      <c r="DK515" s="34"/>
      <c r="DL515" s="34"/>
      <c r="DM515" s="34"/>
      <c r="DN515" s="34"/>
      <c r="DO515" s="34"/>
      <c r="DP515" s="34"/>
      <c r="DQ515" s="34"/>
      <c r="DR515" s="34"/>
      <c r="DS515" s="34"/>
      <c r="DT515" s="34"/>
      <c r="DU515" s="34"/>
      <c r="DV515" s="34"/>
      <c r="DW515" s="34"/>
      <c r="DX515" s="34"/>
      <c r="DY515" s="34"/>
      <c r="DZ515" s="34"/>
      <c r="EA515" s="34"/>
      <c r="EB515" s="34"/>
      <c r="EC515" s="34"/>
      <c r="ED515" s="34"/>
      <c r="EE515" s="34"/>
      <c r="EF515" s="34"/>
      <c r="EG515" s="34"/>
      <c r="EH515" s="34"/>
      <c r="EI515" s="34"/>
      <c r="EJ515" s="34"/>
      <c r="EK515" s="34"/>
      <c r="EL515" s="34"/>
      <c r="EM515" s="34"/>
      <c r="EN515" s="34"/>
      <c r="EO515" s="34"/>
      <c r="EP515" s="34"/>
      <c r="EQ515" s="34"/>
      <c r="ER515" s="34"/>
      <c r="ES515" s="34"/>
      <c r="ET515" s="34"/>
      <c r="EU515" s="34"/>
      <c r="EV515" s="34"/>
      <c r="EW515" s="34"/>
      <c r="EX515" s="34"/>
      <c r="EY515" s="34"/>
      <c r="EZ515" s="34"/>
      <c r="FA515" s="34"/>
      <c r="FB515" s="34"/>
      <c r="FC515" s="34"/>
      <c r="FD515" s="34"/>
      <c r="FE515" s="34"/>
      <c r="FF515" s="34"/>
      <c r="FG515" s="34"/>
      <c r="FH515" s="34"/>
      <c r="FI515" s="34"/>
      <c r="FJ515" s="34"/>
      <c r="FK515" s="34"/>
      <c r="FL515" s="34"/>
      <c r="FM515" s="34"/>
      <c r="FN515" s="34"/>
      <c r="FO515" s="34"/>
      <c r="FP515" s="34"/>
      <c r="FQ515" s="34"/>
      <c r="FR515" s="34"/>
      <c r="FS515" s="34"/>
      <c r="FT515" s="34"/>
      <c r="FU515" s="34"/>
      <c r="FV515" s="34"/>
      <c r="FW515" s="34"/>
      <c r="FX515" s="34"/>
      <c r="FY515" s="34"/>
      <c r="FZ515" s="34"/>
      <c r="GA515" s="34"/>
      <c r="GB515" s="34"/>
      <c r="GC515" s="34"/>
      <c r="GD515" s="34"/>
      <c r="GE515" s="34"/>
      <c r="GF515" s="34"/>
      <c r="GG515" s="34"/>
      <c r="GH515" s="34"/>
      <c r="GI515" s="34"/>
      <c r="GJ515" s="34"/>
      <c r="GK515" s="34"/>
      <c r="GL515" s="34"/>
      <c r="GM515" s="34"/>
      <c r="GN515" s="34"/>
      <c r="GO515" s="34"/>
      <c r="GP515" s="34"/>
      <c r="GQ515" s="34"/>
      <c r="GR515" s="34"/>
      <c r="GS515" s="34"/>
      <c r="GT515" s="34"/>
      <c r="GU515" s="34"/>
      <c r="GV515" s="34"/>
      <c r="GW515" s="34"/>
      <c r="GX515" s="34"/>
      <c r="GY515" s="34"/>
      <c r="GZ515" s="34"/>
      <c r="HA515" s="34"/>
      <c r="HB515" s="34"/>
      <c r="HC515" s="34"/>
      <c r="HD515" s="34"/>
      <c r="HE515" s="34"/>
      <c r="HF515" s="34"/>
      <c r="HG515" s="34"/>
      <c r="HH515" s="34"/>
      <c r="HI515" s="34"/>
      <c r="HJ515" s="34"/>
      <c r="HK515" s="34"/>
      <c r="HL515" s="34"/>
      <c r="HM515" s="34"/>
      <c r="HN515" s="34"/>
      <c r="HO515" s="34"/>
      <c r="HP515" s="34"/>
      <c r="HQ515" s="34"/>
      <c r="HR515" s="34"/>
      <c r="HS515" s="34"/>
      <c r="HT515" s="34"/>
      <c r="HU515" s="34"/>
      <c r="HV515" s="34"/>
      <c r="HW515" s="34"/>
      <c r="HX515" s="34"/>
      <c r="HY515" s="34"/>
      <c r="HZ515" s="34"/>
      <c r="IA515" s="34"/>
      <c r="IB515" s="34"/>
      <c r="IC515" s="34"/>
      <c r="ID515" s="34"/>
      <c r="IE515" s="34"/>
      <c r="IF515" s="34"/>
      <c r="IG515" s="34"/>
      <c r="IH515" s="34"/>
      <c r="II515" s="34"/>
      <c r="IJ515" s="34"/>
      <c r="IK515" s="34"/>
      <c r="IL515" s="34"/>
      <c r="IM515" s="34"/>
      <c r="IN515" s="34"/>
      <c r="IO515" s="34"/>
      <c r="IP515" s="34"/>
      <c r="IQ515" s="34"/>
      <c r="IR515" s="34"/>
      <c r="IS515" s="34"/>
      <c r="IT515" s="34"/>
      <c r="IU515" s="34"/>
      <c r="IV515" s="34"/>
      <c r="IW515" s="34"/>
      <c r="IX515" s="34"/>
      <c r="IY515" s="34"/>
      <c r="IZ515" s="34"/>
      <c r="JA515" s="34"/>
      <c r="JB515" s="34"/>
      <c r="JC515" s="34"/>
      <c r="JD515" s="34"/>
      <c r="JE515" s="34"/>
      <c r="JF515" s="34"/>
      <c r="JG515" s="34"/>
      <c r="JH515" s="34"/>
      <c r="JI515" s="34"/>
      <c r="JJ515" s="34"/>
      <c r="JK515" s="34"/>
      <c r="JL515" s="34"/>
      <c r="JM515" s="34"/>
      <c r="JN515" s="34"/>
      <c r="JO515" s="34"/>
      <c r="JP515" s="34"/>
      <c r="JQ515" s="34"/>
      <c r="JR515" s="34"/>
      <c r="JS515" s="34"/>
      <c r="JT515" s="34"/>
      <c r="JU515" s="34"/>
      <c r="JV515" s="34"/>
      <c r="JW515" s="34"/>
      <c r="JX515" s="34"/>
      <c r="JY515" s="34"/>
      <c r="JZ515" s="34"/>
      <c r="KA515" s="34"/>
      <c r="KB515" s="34"/>
      <c r="KC515" s="34"/>
      <c r="KD515" s="34"/>
      <c r="KE515" s="34"/>
      <c r="KF515" s="34"/>
      <c r="KG515" s="34"/>
      <c r="KH515" s="34"/>
      <c r="KI515" s="34"/>
      <c r="KJ515" s="34"/>
      <c r="KK515" s="34"/>
      <c r="KL515" s="34"/>
      <c r="KM515" s="34"/>
      <c r="KN515" s="34"/>
      <c r="KO515" s="34"/>
      <c r="KP515" s="34"/>
      <c r="KQ515" s="34"/>
      <c r="KR515" s="34"/>
      <c r="KS515" s="34"/>
      <c r="KT515" s="34"/>
      <c r="KU515" s="34"/>
      <c r="KV515" s="34"/>
      <c r="KW515" s="34"/>
      <c r="KX515" s="34"/>
      <c r="KY515" s="34"/>
      <c r="KZ515" s="34"/>
      <c r="LA515" s="34"/>
      <c r="LB515" s="34"/>
      <c r="LC515" s="34"/>
      <c r="LD515" s="34"/>
      <c r="LE515" s="34"/>
      <c r="LF515" s="34"/>
      <c r="LG515" s="34"/>
      <c r="LH515" s="34"/>
      <c r="LI515" s="34"/>
      <c r="LJ515" s="34"/>
      <c r="LK515" s="34"/>
      <c r="LL515" s="34"/>
      <c r="LM515" s="34"/>
      <c r="LN515" s="34"/>
      <c r="LO515" s="34"/>
      <c r="LP515" s="34"/>
      <c r="LQ515" s="34"/>
      <c r="LR515" s="34"/>
      <c r="LS515" s="34"/>
      <c r="LT515" s="34"/>
      <c r="LU515" s="34"/>
      <c r="LV515" s="34"/>
      <c r="LW515" s="34"/>
      <c r="LX515" s="34"/>
      <c r="LY515" s="34"/>
      <c r="LZ515" s="34"/>
      <c r="MA515" s="34"/>
      <c r="MB515" s="34"/>
      <c r="MC515" s="34"/>
      <c r="MD515" s="34"/>
      <c r="ME515" s="34"/>
      <c r="MF515" s="34"/>
      <c r="MG515" s="34"/>
      <c r="MH515" s="34"/>
      <c r="MI515" s="34"/>
      <c r="MJ515" s="34"/>
      <c r="MK515" s="34"/>
      <c r="ML515" s="34"/>
      <c r="MM515" s="34"/>
      <c r="MN515" s="34"/>
      <c r="MO515" s="34"/>
      <c r="MP515" s="34"/>
      <c r="MQ515" s="34"/>
      <c r="MR515" s="34"/>
      <c r="MS515" s="34"/>
      <c r="MT515" s="34"/>
      <c r="MU515" s="34"/>
      <c r="MV515" s="34"/>
      <c r="MW515" s="34"/>
      <c r="MX515" s="34"/>
      <c r="MY515" s="34"/>
      <c r="MZ515" s="34"/>
      <c r="NA515" s="34"/>
      <c r="NB515" s="34"/>
      <c r="NC515" s="34"/>
      <c r="ND515" s="34"/>
      <c r="NE515" s="34"/>
      <c r="NF515" s="34"/>
      <c r="NG515" s="34"/>
      <c r="NH515" s="34"/>
      <c r="NI515" s="34"/>
      <c r="NJ515" s="34"/>
      <c r="NK515" s="34"/>
      <c r="NL515" s="34"/>
      <c r="NM515" s="34"/>
      <c r="NN515" s="34"/>
      <c r="NO515" s="34"/>
      <c r="NP515" s="34"/>
      <c r="NQ515" s="34"/>
      <c r="NR515" s="34"/>
      <c r="NS515" s="34"/>
      <c r="NT515" s="34"/>
      <c r="NU515" s="34"/>
      <c r="NV515" s="34"/>
      <c r="NW515" s="34"/>
      <c r="NX515" s="34"/>
      <c r="NY515" s="34"/>
      <c r="NZ515" s="34"/>
      <c r="OA515" s="34"/>
      <c r="OB515" s="34"/>
      <c r="OC515" s="34"/>
      <c r="OD515" s="34"/>
      <c r="OE515" s="34"/>
      <c r="OF515" s="34"/>
      <c r="OG515" s="34"/>
      <c r="OH515" s="34"/>
      <c r="OI515" s="34"/>
      <c r="OJ515" s="34"/>
      <c r="OK515" s="34"/>
      <c r="OL515" s="34"/>
      <c r="OM515" s="34"/>
      <c r="ON515" s="34"/>
      <c r="OO515" s="34"/>
      <c r="OP515" s="34"/>
      <c r="OQ515" s="34"/>
      <c r="OR515" s="34"/>
      <c r="OS515" s="34"/>
      <c r="OT515" s="34"/>
      <c r="OU515" s="34"/>
      <c r="OV515" s="34"/>
      <c r="OW515" s="34"/>
      <c r="OX515" s="34"/>
      <c r="OY515" s="34"/>
      <c r="OZ515" s="34"/>
      <c r="PA515" s="34"/>
      <c r="PB515" s="34"/>
      <c r="PC515" s="34"/>
      <c r="PD515" s="34"/>
      <c r="PE515" s="34"/>
      <c r="PF515" s="34"/>
      <c r="PG515" s="34"/>
      <c r="PH515" s="34"/>
      <c r="PI515" s="34"/>
      <c r="PJ515" s="34"/>
      <c r="PK515" s="34"/>
      <c r="PL515" s="34"/>
      <c r="PM515" s="34"/>
      <c r="PN515" s="34"/>
      <c r="PO515" s="34"/>
      <c r="PP515" s="34"/>
      <c r="PQ515" s="34"/>
      <c r="PR515" s="34"/>
      <c r="PS515" s="34"/>
      <c r="PT515" s="34"/>
      <c r="PU515" s="34"/>
      <c r="PV515" s="34"/>
      <c r="PW515" s="34"/>
      <c r="PX515" s="34"/>
      <c r="PY515" s="34"/>
      <c r="PZ515" s="34"/>
      <c r="QA515" s="34"/>
      <c r="QB515" s="34"/>
      <c r="QC515" s="34"/>
      <c r="QD515" s="34"/>
      <c r="QE515" s="34"/>
      <c r="QF515" s="34"/>
      <c r="QG515" s="34"/>
      <c r="QH515" s="34"/>
      <c r="QI515" s="34"/>
      <c r="QJ515" s="34"/>
      <c r="QK515" s="34"/>
      <c r="QL515" s="34"/>
      <c r="QM515" s="34"/>
      <c r="QN515" s="34"/>
      <c r="QO515" s="34"/>
      <c r="QP515" s="34"/>
      <c r="QQ515" s="34"/>
      <c r="QR515" s="34"/>
      <c r="QS515" s="34"/>
      <c r="QT515" s="34"/>
      <c r="QU515" s="34"/>
      <c r="QV515" s="34"/>
      <c r="QW515" s="34"/>
      <c r="QX515" s="34"/>
      <c r="QY515" s="34"/>
      <c r="QZ515" s="34"/>
      <c r="RA515" s="34"/>
      <c r="RB515" s="34"/>
      <c r="RC515" s="34"/>
      <c r="RD515" s="34"/>
      <c r="RE515" s="34"/>
      <c r="RF515" s="34"/>
      <c r="RG515" s="34"/>
      <c r="RH515" s="34"/>
      <c r="RI515" s="34"/>
      <c r="RJ515" s="34"/>
      <c r="RK515" s="34"/>
      <c r="RL515" s="34"/>
      <c r="RM515" s="34"/>
      <c r="RN515" s="34"/>
      <c r="RO515" s="34"/>
      <c r="RP515" s="34"/>
      <c r="RQ515" s="34"/>
      <c r="RR515" s="34"/>
      <c r="RS515" s="34"/>
      <c r="RT515" s="34"/>
      <c r="RU515" s="34"/>
      <c r="RV515" s="34"/>
      <c r="RW515" s="34"/>
      <c r="RX515" s="34"/>
      <c r="RY515" s="34"/>
      <c r="RZ515" s="34"/>
      <c r="SA515" s="34"/>
      <c r="SB515" s="34"/>
      <c r="SC515" s="34"/>
      <c r="SD515" s="34"/>
      <c r="SE515" s="34"/>
      <c r="SF515" s="34"/>
      <c r="SG515" s="34"/>
      <c r="SH515" s="34"/>
      <c r="SI515" s="34"/>
      <c r="SJ515" s="34"/>
      <c r="SK515" s="34"/>
      <c r="SL515" s="34"/>
      <c r="SM515" s="34"/>
      <c r="SN515" s="34"/>
      <c r="SO515" s="34"/>
      <c r="SP515" s="34"/>
      <c r="SQ515" s="34"/>
      <c r="SR515" s="34"/>
      <c r="SS515" s="34"/>
      <c r="ST515" s="34"/>
      <c r="SU515" s="34"/>
      <c r="SV515" s="34"/>
      <c r="SW515" s="34"/>
      <c r="SX515" s="34"/>
      <c r="SY515" s="34"/>
      <c r="SZ515" s="34"/>
      <c r="TA515" s="34"/>
      <c r="TB515" s="34"/>
      <c r="TC515" s="34"/>
      <c r="TD515" s="34"/>
      <c r="TE515" s="34"/>
      <c r="TF515" s="34"/>
      <c r="TG515" s="34"/>
      <c r="TH515" s="34"/>
      <c r="TI515" s="34"/>
      <c r="TJ515" s="34"/>
      <c r="TK515" s="34"/>
      <c r="TL515" s="34"/>
      <c r="TM515" s="34"/>
      <c r="TN515" s="34"/>
      <c r="TO515" s="34"/>
      <c r="TP515" s="34"/>
      <c r="TQ515" s="34"/>
      <c r="TR515" s="34"/>
      <c r="TS515" s="34"/>
      <c r="TT515" s="34"/>
      <c r="TU515" s="34"/>
      <c r="TV515" s="34"/>
      <c r="TW515" s="34"/>
      <c r="TX515" s="34"/>
      <c r="TY515" s="34"/>
      <c r="TZ515" s="34"/>
      <c r="UA515" s="34"/>
      <c r="UB515" s="34"/>
      <c r="UC515" s="34"/>
      <c r="UD515" s="34"/>
      <c r="UE515" s="34"/>
      <c r="UF515" s="34"/>
      <c r="UG515" s="34"/>
      <c r="UH515" s="34"/>
      <c r="UI515" s="34"/>
      <c r="UJ515" s="34"/>
      <c r="UK515" s="34"/>
      <c r="UL515" s="34"/>
      <c r="UM515" s="34"/>
      <c r="UN515" s="34"/>
      <c r="UO515" s="34"/>
      <c r="UP515" s="34"/>
      <c r="UQ515" s="34"/>
      <c r="UR515" s="34"/>
      <c r="US515" s="34"/>
      <c r="UT515" s="34"/>
      <c r="UU515" s="34"/>
      <c r="UV515" s="34"/>
      <c r="UW515" s="34"/>
      <c r="UX515" s="34"/>
      <c r="UY515" s="34"/>
      <c r="UZ515" s="34"/>
      <c r="VA515" s="34"/>
      <c r="VB515" s="34"/>
      <c r="VC515" s="34"/>
      <c r="VD515" s="34"/>
      <c r="VE515" s="34"/>
      <c r="VF515" s="34"/>
      <c r="VG515" s="34"/>
      <c r="VH515" s="34"/>
      <c r="VI515" s="34"/>
      <c r="VJ515" s="34"/>
      <c r="VK515" s="34"/>
      <c r="VL515" s="34"/>
      <c r="VM515" s="34"/>
      <c r="VN515" s="34"/>
      <c r="VO515" s="34"/>
      <c r="VP515" s="34"/>
      <c r="VQ515" s="34"/>
      <c r="VR515" s="34"/>
      <c r="VS515" s="34"/>
      <c r="VT515" s="34"/>
      <c r="VU515" s="34"/>
      <c r="VV515" s="34"/>
      <c r="VW515" s="34"/>
      <c r="VX515" s="34"/>
      <c r="VY515" s="34"/>
      <c r="VZ515" s="34"/>
      <c r="WA515" s="34"/>
      <c r="WB515" s="34"/>
      <c r="WC515" s="34"/>
      <c r="WD515" s="34"/>
      <c r="WE515" s="34"/>
      <c r="WF515" s="34"/>
      <c r="WG515" s="34"/>
      <c r="WH515" s="34"/>
      <c r="WI515" s="34"/>
      <c r="WJ515" s="34"/>
      <c r="WK515" s="34"/>
      <c r="WL515" s="34"/>
      <c r="WM515" s="34"/>
      <c r="WN515" s="34"/>
      <c r="WO515" s="34"/>
      <c r="WP515" s="34"/>
      <c r="WQ515" s="34"/>
      <c r="WR515" s="34"/>
      <c r="WS515" s="34"/>
      <c r="WT515" s="34"/>
      <c r="WU515" s="34"/>
      <c r="WV515" s="34"/>
      <c r="WW515" s="34"/>
      <c r="WX515" s="34"/>
      <c r="WY515" s="34"/>
      <c r="WZ515" s="34"/>
      <c r="XA515" s="34"/>
      <c r="XB515" s="34"/>
      <c r="XC515" s="34"/>
      <c r="XD515" s="34"/>
      <c r="XE515" s="34"/>
      <c r="XF515" s="34"/>
      <c r="XG515" s="34"/>
      <c r="XH515" s="34"/>
      <c r="XI515" s="34"/>
      <c r="XJ515" s="34"/>
      <c r="XK515" s="34"/>
      <c r="XL515" s="34"/>
      <c r="XM515" s="34"/>
      <c r="XN515" s="34"/>
      <c r="XO515" s="34"/>
      <c r="XP515" s="34"/>
      <c r="XQ515" s="34"/>
      <c r="XR515" s="34"/>
      <c r="XS515" s="34"/>
      <c r="XT515" s="34"/>
      <c r="XU515" s="34"/>
      <c r="XV515" s="34"/>
      <c r="XW515" s="34"/>
      <c r="XX515" s="34"/>
      <c r="XY515" s="34"/>
      <c r="XZ515" s="34"/>
      <c r="YA515" s="34"/>
      <c r="YB515" s="34"/>
      <c r="YC515" s="34"/>
      <c r="YD515" s="34"/>
      <c r="YE515" s="34"/>
      <c r="YF515" s="34"/>
      <c r="YG515" s="34"/>
      <c r="YH515" s="34"/>
      <c r="YI515" s="34"/>
      <c r="YJ515" s="34"/>
      <c r="YK515" s="34"/>
      <c r="YL515" s="34"/>
      <c r="YM515" s="34"/>
      <c r="YN515" s="34"/>
      <c r="YO515" s="34"/>
      <c r="YP515" s="34"/>
      <c r="YQ515" s="34"/>
      <c r="YR515" s="34"/>
      <c r="YS515" s="34"/>
      <c r="YT515" s="34"/>
      <c r="YU515" s="34"/>
      <c r="YV515" s="34"/>
      <c r="YW515" s="34"/>
      <c r="YX515" s="34"/>
      <c r="YY515" s="34"/>
      <c r="YZ515" s="34"/>
      <c r="ZA515" s="34"/>
      <c r="ZB515" s="34"/>
      <c r="ZC515" s="34"/>
      <c r="ZD515" s="34"/>
      <c r="ZE515" s="34"/>
      <c r="ZF515" s="34"/>
      <c r="ZG515" s="34"/>
      <c r="ZH515" s="34"/>
      <c r="ZI515" s="34"/>
      <c r="ZJ515" s="34"/>
      <c r="ZK515" s="34"/>
      <c r="ZL515" s="34"/>
      <c r="ZM515" s="34"/>
      <c r="ZN515" s="34"/>
      <c r="ZO515" s="34"/>
      <c r="ZP515" s="34"/>
      <c r="ZQ515" s="34"/>
      <c r="ZR515" s="34"/>
      <c r="ZS515" s="34"/>
      <c r="ZT515" s="34"/>
      <c r="ZU515" s="34"/>
      <c r="ZV515" s="34"/>
      <c r="ZW515" s="34"/>
      <c r="ZX515" s="34"/>
      <c r="ZY515" s="34"/>
      <c r="ZZ515" s="34"/>
      <c r="AAA515" s="34"/>
      <c r="AAB515" s="34"/>
      <c r="AAC515" s="34"/>
      <c r="AAD515" s="34"/>
      <c r="AAE515" s="34"/>
      <c r="AAF515" s="34"/>
      <c r="AAG515" s="34"/>
      <c r="AAH515" s="34"/>
      <c r="AAI515" s="34"/>
      <c r="AAJ515" s="34"/>
      <c r="AAK515" s="34"/>
      <c r="AAL515" s="34"/>
      <c r="AAM515" s="34"/>
      <c r="AAN515" s="34"/>
      <c r="AAO515" s="34"/>
      <c r="AAP515" s="34"/>
      <c r="AAQ515" s="34"/>
      <c r="AAR515" s="34"/>
      <c r="AAS515" s="34"/>
      <c r="AAT515" s="34"/>
      <c r="AAU515" s="34"/>
      <c r="AAV515" s="34"/>
      <c r="AAW515" s="34"/>
      <c r="AAX515" s="34"/>
      <c r="AAY515" s="34"/>
      <c r="AAZ515" s="34"/>
      <c r="ABA515" s="34"/>
      <c r="ABB515" s="34"/>
      <c r="ABC515" s="34"/>
      <c r="ABD515" s="34"/>
      <c r="ABE515" s="34"/>
      <c r="ABF515" s="34"/>
      <c r="ABG515" s="34"/>
      <c r="ABH515" s="34"/>
      <c r="ABI515" s="34"/>
      <c r="ABJ515" s="34"/>
      <c r="ABK515" s="34"/>
      <c r="ABL515" s="34"/>
      <c r="ABM515" s="34"/>
      <c r="ABN515" s="34"/>
      <c r="ABO515" s="34"/>
      <c r="ABP515" s="34"/>
      <c r="ABQ515" s="34"/>
      <c r="ABR515" s="34"/>
      <c r="ABS515" s="34"/>
      <c r="ABT515" s="34"/>
      <c r="ABU515" s="34"/>
      <c r="ABV515" s="34"/>
      <c r="ABW515" s="34"/>
      <c r="ABX515" s="34"/>
      <c r="ABY515" s="34"/>
      <c r="ABZ515" s="34"/>
      <c r="ACA515" s="34"/>
      <c r="ACB515" s="34"/>
      <c r="ACC515" s="34"/>
      <c r="ACD515" s="34"/>
      <c r="ACE515" s="34"/>
      <c r="ACF515" s="34"/>
      <c r="ACG515" s="34"/>
      <c r="ACH515" s="34"/>
      <c r="ACI515" s="34"/>
      <c r="ACJ515" s="34"/>
      <c r="ACK515" s="34"/>
      <c r="ACL515" s="34"/>
      <c r="ACM515" s="34"/>
      <c r="ACN515" s="34"/>
      <c r="ACO515" s="34"/>
      <c r="ACP515" s="34"/>
      <c r="ACQ515" s="34"/>
      <c r="ACR515" s="34"/>
      <c r="ACS515" s="34"/>
      <c r="ACT515" s="34"/>
      <c r="ACU515" s="34"/>
      <c r="ACV515" s="34"/>
      <c r="ACW515" s="34"/>
      <c r="ACX515" s="34"/>
      <c r="ACY515" s="34"/>
      <c r="ACZ515" s="34"/>
      <c r="ADA515" s="34"/>
      <c r="ADB515" s="34"/>
      <c r="ADC515" s="34"/>
      <c r="ADD515" s="34"/>
      <c r="ADE515" s="34"/>
      <c r="ADF515" s="34"/>
      <c r="ADG515" s="34"/>
      <c r="ADH515" s="34"/>
      <c r="ADI515" s="34"/>
      <c r="ADJ515" s="34"/>
      <c r="ADK515" s="34"/>
      <c r="ADL515" s="34"/>
      <c r="ADM515" s="34"/>
      <c r="ADN515" s="34"/>
      <c r="ADO515" s="34"/>
      <c r="ADP515" s="34"/>
      <c r="ADQ515" s="34"/>
      <c r="ADR515" s="34"/>
      <c r="ADS515" s="34"/>
      <c r="ADT515" s="34"/>
      <c r="ADU515" s="34"/>
      <c r="ADV515" s="34"/>
      <c r="ADW515" s="34"/>
      <c r="ADX515" s="34"/>
      <c r="ADY515" s="34"/>
      <c r="ADZ515" s="34"/>
      <c r="AEA515" s="34"/>
      <c r="AEB515" s="34"/>
      <c r="AEC515" s="34"/>
      <c r="AED515" s="34"/>
      <c r="AEE515" s="34"/>
      <c r="AEF515" s="34"/>
      <c r="AEG515" s="34"/>
      <c r="AEH515" s="34"/>
      <c r="AEI515" s="34"/>
      <c r="AEJ515" s="34"/>
      <c r="AEK515" s="34"/>
      <c r="AEL515" s="34"/>
      <c r="AEM515" s="34"/>
      <c r="AEN515" s="34"/>
      <c r="AEO515" s="34"/>
      <c r="AEP515" s="34"/>
      <c r="AEQ515" s="34"/>
      <c r="AER515" s="34"/>
      <c r="AES515" s="34"/>
      <c r="AET515" s="34"/>
      <c r="AEU515" s="34"/>
      <c r="AEV515" s="34"/>
      <c r="AEW515" s="34"/>
      <c r="AEX515" s="34"/>
      <c r="AEY515" s="34"/>
      <c r="AEZ515" s="34"/>
      <c r="AFA515" s="34"/>
      <c r="AFB515" s="34"/>
      <c r="AFC515" s="34"/>
      <c r="AFD515" s="34"/>
      <c r="AFE515" s="34"/>
      <c r="AFF515" s="34"/>
      <c r="AFG515" s="34"/>
      <c r="AFH515" s="34"/>
      <c r="AFI515" s="34"/>
      <c r="AFJ515" s="34"/>
      <c r="AFK515" s="34"/>
      <c r="AFL515" s="34"/>
      <c r="AFM515" s="34"/>
      <c r="AFN515" s="34"/>
      <c r="AFO515" s="34"/>
      <c r="AFP515" s="34"/>
      <c r="AFQ515" s="34"/>
      <c r="AFR515" s="34"/>
      <c r="AFS515" s="34"/>
      <c r="AFT515" s="34"/>
      <c r="AFU515" s="34"/>
      <c r="AFV515" s="34"/>
      <c r="AFW515" s="34"/>
      <c r="AFX515" s="34"/>
      <c r="AFY515" s="34"/>
      <c r="AFZ515" s="34"/>
      <c r="AGA515" s="34"/>
      <c r="AGB515" s="34"/>
      <c r="AGC515" s="34"/>
      <c r="AGD515" s="34"/>
      <c r="AGE515" s="34"/>
      <c r="AGF515" s="34"/>
      <c r="AGG515" s="34"/>
      <c r="AGH515" s="34"/>
      <c r="AGI515" s="34"/>
      <c r="AGJ515" s="34"/>
      <c r="AGK515" s="34"/>
      <c r="AGL515" s="34"/>
      <c r="AGM515" s="34"/>
      <c r="AGN515" s="34"/>
      <c r="AGO515" s="34"/>
      <c r="AGP515" s="34"/>
      <c r="AGQ515" s="34"/>
      <c r="AGR515" s="34"/>
      <c r="AGS515" s="34"/>
      <c r="AGT515" s="34"/>
      <c r="AGU515" s="34"/>
      <c r="AGV515" s="34"/>
      <c r="AGW515" s="34"/>
      <c r="AGX515" s="34"/>
      <c r="AGY515" s="34"/>
      <c r="AGZ515" s="34"/>
      <c r="AHA515" s="34"/>
      <c r="AHB515" s="34"/>
      <c r="AHC515" s="34"/>
      <c r="AHD515" s="34"/>
      <c r="AHE515" s="34"/>
      <c r="AHF515" s="34"/>
      <c r="AHG515" s="34"/>
      <c r="AHH515" s="34"/>
      <c r="AHI515" s="34"/>
      <c r="AHJ515" s="34"/>
      <c r="AHK515" s="34"/>
      <c r="AHL515" s="34"/>
      <c r="AHM515" s="34"/>
      <c r="AHN515" s="34"/>
      <c r="AHO515" s="34"/>
      <c r="AHP515" s="34"/>
      <c r="AHQ515" s="34"/>
      <c r="AHR515" s="34"/>
      <c r="AHS515" s="34"/>
      <c r="AHT515" s="34"/>
      <c r="AHU515" s="34"/>
      <c r="AHV515" s="34"/>
      <c r="AHW515" s="34"/>
      <c r="AHX515" s="34"/>
      <c r="AHY515" s="34"/>
      <c r="AHZ515" s="34"/>
      <c r="AIA515" s="34"/>
      <c r="AIB515" s="34"/>
      <c r="AIC515" s="34"/>
      <c r="AID515" s="34"/>
      <c r="AIE515" s="34"/>
      <c r="AIF515" s="34"/>
      <c r="AIG515" s="34"/>
      <c r="AIH515" s="34"/>
      <c r="AII515" s="34"/>
      <c r="AIJ515" s="34"/>
      <c r="AIK515" s="34"/>
      <c r="AIL515" s="34"/>
      <c r="AIM515" s="34"/>
      <c r="AIN515" s="34"/>
      <c r="AIO515" s="34"/>
      <c r="AIP515" s="34"/>
      <c r="AIQ515" s="34"/>
      <c r="AIR515" s="34"/>
      <c r="AIS515" s="34"/>
      <c r="AIT515" s="34"/>
      <c r="AIU515" s="34"/>
      <c r="AIV515" s="34"/>
      <c r="AIW515" s="34"/>
      <c r="AIX515" s="34"/>
      <c r="AIY515" s="34"/>
      <c r="AIZ515" s="34"/>
      <c r="AJA515" s="34"/>
      <c r="AJB515" s="34"/>
      <c r="AJC515" s="34"/>
      <c r="AJD515" s="34"/>
      <c r="AJE515" s="34"/>
      <c r="AJF515" s="34"/>
      <c r="AJG515" s="34"/>
      <c r="AJH515" s="34"/>
      <c r="AJI515" s="34"/>
      <c r="AJJ515" s="34"/>
      <c r="AJK515" s="34"/>
      <c r="AJL515" s="34"/>
      <c r="AJM515" s="34"/>
      <c r="AJN515" s="34"/>
      <c r="AJO515" s="34"/>
      <c r="AJP515" s="34"/>
      <c r="AJQ515" s="34"/>
      <c r="AJR515" s="34"/>
      <c r="AJS515" s="34"/>
      <c r="AJT515" s="34"/>
      <c r="AJU515" s="34"/>
      <c r="AJV515" s="34"/>
      <c r="AJW515" s="34"/>
      <c r="AJX515" s="34"/>
      <c r="AJY515" s="34"/>
      <c r="AJZ515" s="34"/>
      <c r="AKA515" s="34"/>
      <c r="AKB515" s="34"/>
      <c r="AKC515" s="34"/>
      <c r="AKD515" s="34"/>
      <c r="AKE515" s="34"/>
      <c r="AKF515" s="34"/>
      <c r="AKG515" s="34"/>
      <c r="AKH515" s="34"/>
      <c r="AKI515" s="34"/>
      <c r="AKJ515" s="34"/>
      <c r="AKK515" s="34"/>
      <c r="AKL515" s="34"/>
      <c r="AKM515" s="34"/>
      <c r="AKN515" s="34"/>
      <c r="AKO515" s="34"/>
      <c r="AKP515" s="34"/>
      <c r="AKQ515" s="34"/>
      <c r="AKR515" s="34"/>
      <c r="AKS515" s="34"/>
      <c r="AKT515" s="34"/>
      <c r="AKU515" s="34"/>
      <c r="AKV515" s="34"/>
      <c r="AKW515" s="34"/>
      <c r="AKX515" s="34"/>
      <c r="AKY515" s="34"/>
      <c r="AKZ515" s="34"/>
      <c r="ALA515" s="34"/>
      <c r="ALB515" s="34"/>
      <c r="ALC515" s="34"/>
      <c r="ALD515" s="34"/>
      <c r="ALE515" s="34"/>
      <c r="ALF515" s="34"/>
      <c r="ALG515" s="34"/>
      <c r="ALH515" s="34"/>
      <c r="ALI515" s="34"/>
      <c r="ALJ515" s="34"/>
      <c r="ALK515" s="34"/>
      <c r="ALL515" s="34"/>
      <c r="ALM515" s="34"/>
      <c r="ALN515" s="34"/>
      <c r="ALO515" s="34"/>
      <c r="ALP515" s="34"/>
      <c r="ALQ515" s="34"/>
      <c r="ALR515" s="34"/>
      <c r="ALS515" s="34"/>
      <c r="ALT515" s="34"/>
      <c r="ALU515" s="34"/>
      <c r="ALV515" s="34"/>
      <c r="ALW515" s="34"/>
      <c r="ALX515" s="34"/>
      <c r="ALY515" s="34"/>
      <c r="ALZ515" s="34"/>
      <c r="AMA515" s="34"/>
      <c r="AMB515" s="34"/>
      <c r="AMC515" s="34"/>
      <c r="AMD515" s="34"/>
      <c r="AME515" s="34"/>
      <c r="AMF515" s="34"/>
      <c r="AMG515" s="34"/>
      <c r="AMH515" s="34"/>
      <c r="AMI515" s="34"/>
      <c r="AMJ515" s="34"/>
      <c r="AMK515" s="34"/>
    </row>
    <row r="516" spans="1:1025" ht="15.75" x14ac:dyDescent="0.25">
      <c r="A516" s="34"/>
      <c r="B516" s="59" t="s">
        <v>11</v>
      </c>
      <c r="C516" s="30"/>
      <c r="D516" s="32">
        <f>D121+D249+D377+D505</f>
        <v>726929.54834159999</v>
      </c>
      <c r="E516" s="42"/>
      <c r="F516" s="34"/>
      <c r="G516" s="7" t="s">
        <v>3</v>
      </c>
      <c r="H516" s="32">
        <f>H121+H249+H377+H505</f>
        <v>88706.41</v>
      </c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34"/>
      <c r="AN516" s="34"/>
      <c r="AO516" s="34"/>
      <c r="AP516" s="34"/>
      <c r="AQ516" s="34"/>
      <c r="AR516" s="34"/>
      <c r="AS516" s="34"/>
      <c r="AT516" s="34"/>
      <c r="AU516" s="34"/>
      <c r="AV516" s="34"/>
      <c r="AW516" s="34"/>
      <c r="AX516" s="34"/>
      <c r="AY516" s="34"/>
      <c r="AZ516" s="34"/>
      <c r="BA516" s="34"/>
      <c r="BB516" s="34"/>
      <c r="BC516" s="34"/>
      <c r="BD516" s="34"/>
      <c r="BE516" s="34"/>
      <c r="BF516" s="34"/>
      <c r="BG516" s="34"/>
      <c r="BH516" s="34"/>
      <c r="BI516" s="34"/>
      <c r="BJ516" s="34"/>
      <c r="BK516" s="34"/>
      <c r="BL516" s="34"/>
      <c r="BM516" s="34"/>
      <c r="BN516" s="34"/>
      <c r="BO516" s="34"/>
      <c r="BP516" s="34"/>
      <c r="BQ516" s="34"/>
      <c r="BR516" s="34"/>
      <c r="BS516" s="34"/>
      <c r="BT516" s="34"/>
      <c r="BU516" s="34"/>
      <c r="BV516" s="34"/>
      <c r="BW516" s="34"/>
      <c r="BX516" s="34"/>
      <c r="BY516" s="34"/>
      <c r="BZ516" s="34"/>
      <c r="CA516" s="34"/>
      <c r="CB516" s="34"/>
      <c r="CC516" s="34"/>
      <c r="CD516" s="34"/>
      <c r="CE516" s="34"/>
      <c r="CF516" s="34"/>
      <c r="CG516" s="34"/>
      <c r="CH516" s="34"/>
      <c r="CI516" s="34"/>
      <c r="CJ516" s="34"/>
      <c r="CK516" s="34"/>
      <c r="CL516" s="34"/>
      <c r="CM516" s="34"/>
      <c r="CN516" s="34"/>
      <c r="CO516" s="34"/>
      <c r="CP516" s="34"/>
      <c r="CQ516" s="34"/>
      <c r="CR516" s="34"/>
      <c r="CS516" s="34"/>
      <c r="CT516" s="34"/>
      <c r="CU516" s="34"/>
      <c r="CV516" s="34"/>
      <c r="CW516" s="34"/>
      <c r="CX516" s="34"/>
      <c r="CY516" s="34"/>
      <c r="CZ516" s="34"/>
      <c r="DA516" s="34"/>
      <c r="DB516" s="34"/>
      <c r="DC516" s="34"/>
      <c r="DD516" s="34"/>
      <c r="DE516" s="34"/>
      <c r="DF516" s="34"/>
      <c r="DG516" s="34"/>
      <c r="DH516" s="34"/>
      <c r="DI516" s="34"/>
      <c r="DJ516" s="34"/>
      <c r="DK516" s="34"/>
      <c r="DL516" s="34"/>
      <c r="DM516" s="34"/>
      <c r="DN516" s="34"/>
      <c r="DO516" s="34"/>
      <c r="DP516" s="34"/>
      <c r="DQ516" s="34"/>
      <c r="DR516" s="34"/>
      <c r="DS516" s="34"/>
      <c r="DT516" s="34"/>
      <c r="DU516" s="34"/>
      <c r="DV516" s="34"/>
      <c r="DW516" s="34"/>
      <c r="DX516" s="34"/>
      <c r="DY516" s="34"/>
      <c r="DZ516" s="34"/>
      <c r="EA516" s="34"/>
      <c r="EB516" s="34"/>
      <c r="EC516" s="34"/>
      <c r="ED516" s="34"/>
      <c r="EE516" s="34"/>
      <c r="EF516" s="34"/>
      <c r="EG516" s="34"/>
      <c r="EH516" s="34"/>
      <c r="EI516" s="34"/>
      <c r="EJ516" s="34"/>
      <c r="EK516" s="34"/>
      <c r="EL516" s="34"/>
      <c r="EM516" s="34"/>
      <c r="EN516" s="34"/>
      <c r="EO516" s="34"/>
      <c r="EP516" s="34"/>
      <c r="EQ516" s="34"/>
      <c r="ER516" s="34"/>
      <c r="ES516" s="34"/>
      <c r="ET516" s="34"/>
      <c r="EU516" s="34"/>
      <c r="EV516" s="34"/>
      <c r="EW516" s="34"/>
      <c r="EX516" s="34"/>
      <c r="EY516" s="34"/>
      <c r="EZ516" s="34"/>
      <c r="FA516" s="34"/>
      <c r="FB516" s="34"/>
      <c r="FC516" s="34"/>
      <c r="FD516" s="34"/>
      <c r="FE516" s="34"/>
      <c r="FF516" s="34"/>
      <c r="FG516" s="34"/>
      <c r="FH516" s="34"/>
      <c r="FI516" s="34"/>
      <c r="FJ516" s="34"/>
      <c r="FK516" s="34"/>
      <c r="FL516" s="34"/>
      <c r="FM516" s="34"/>
      <c r="FN516" s="34"/>
      <c r="FO516" s="34"/>
      <c r="FP516" s="34"/>
      <c r="FQ516" s="34"/>
      <c r="FR516" s="34"/>
      <c r="FS516" s="34"/>
      <c r="FT516" s="34"/>
      <c r="FU516" s="34"/>
      <c r="FV516" s="34"/>
      <c r="FW516" s="34"/>
      <c r="FX516" s="34"/>
      <c r="FY516" s="34"/>
      <c r="FZ516" s="34"/>
      <c r="GA516" s="34"/>
      <c r="GB516" s="34"/>
      <c r="GC516" s="34"/>
      <c r="GD516" s="34"/>
      <c r="GE516" s="34"/>
      <c r="GF516" s="34"/>
      <c r="GG516" s="34"/>
      <c r="GH516" s="34"/>
      <c r="GI516" s="34"/>
      <c r="GJ516" s="34"/>
      <c r="GK516" s="34"/>
      <c r="GL516" s="34"/>
      <c r="GM516" s="34"/>
      <c r="GN516" s="34"/>
      <c r="GO516" s="34"/>
      <c r="GP516" s="34"/>
      <c r="GQ516" s="34"/>
      <c r="GR516" s="34"/>
      <c r="GS516" s="34"/>
      <c r="GT516" s="34"/>
      <c r="GU516" s="34"/>
      <c r="GV516" s="34"/>
      <c r="GW516" s="34"/>
      <c r="GX516" s="34"/>
      <c r="GY516" s="34"/>
      <c r="GZ516" s="34"/>
      <c r="HA516" s="34"/>
      <c r="HB516" s="34"/>
      <c r="HC516" s="34"/>
      <c r="HD516" s="34"/>
      <c r="HE516" s="34"/>
      <c r="HF516" s="34"/>
      <c r="HG516" s="34"/>
      <c r="HH516" s="34"/>
      <c r="HI516" s="34"/>
      <c r="HJ516" s="34"/>
      <c r="HK516" s="34"/>
      <c r="HL516" s="34"/>
      <c r="HM516" s="34"/>
      <c r="HN516" s="34"/>
      <c r="HO516" s="34"/>
      <c r="HP516" s="34"/>
      <c r="HQ516" s="34"/>
      <c r="HR516" s="34"/>
      <c r="HS516" s="34"/>
      <c r="HT516" s="34"/>
      <c r="HU516" s="34"/>
      <c r="HV516" s="34"/>
      <c r="HW516" s="34"/>
      <c r="HX516" s="34"/>
      <c r="HY516" s="34"/>
      <c r="HZ516" s="34"/>
      <c r="IA516" s="34"/>
      <c r="IB516" s="34"/>
      <c r="IC516" s="34"/>
      <c r="ID516" s="34"/>
      <c r="IE516" s="34"/>
      <c r="IF516" s="34"/>
      <c r="IG516" s="34"/>
      <c r="IH516" s="34"/>
      <c r="II516" s="34"/>
      <c r="IJ516" s="34"/>
      <c r="IK516" s="34"/>
      <c r="IL516" s="34"/>
      <c r="IM516" s="34"/>
      <c r="IN516" s="34"/>
      <c r="IO516" s="34"/>
      <c r="IP516" s="34"/>
      <c r="IQ516" s="34"/>
      <c r="IR516" s="34"/>
      <c r="IS516" s="34"/>
      <c r="IT516" s="34"/>
      <c r="IU516" s="34"/>
      <c r="IV516" s="34"/>
      <c r="IW516" s="34"/>
      <c r="IX516" s="34"/>
      <c r="IY516" s="34"/>
      <c r="IZ516" s="34"/>
      <c r="JA516" s="34"/>
      <c r="JB516" s="34"/>
      <c r="JC516" s="34"/>
      <c r="JD516" s="34"/>
      <c r="JE516" s="34"/>
      <c r="JF516" s="34"/>
      <c r="JG516" s="34"/>
      <c r="JH516" s="34"/>
      <c r="JI516" s="34"/>
      <c r="JJ516" s="34"/>
      <c r="JK516" s="34"/>
      <c r="JL516" s="34"/>
      <c r="JM516" s="34"/>
      <c r="JN516" s="34"/>
      <c r="JO516" s="34"/>
      <c r="JP516" s="34"/>
      <c r="JQ516" s="34"/>
      <c r="JR516" s="34"/>
      <c r="JS516" s="34"/>
      <c r="JT516" s="34"/>
      <c r="JU516" s="34"/>
      <c r="JV516" s="34"/>
      <c r="JW516" s="34"/>
      <c r="JX516" s="34"/>
      <c r="JY516" s="34"/>
      <c r="JZ516" s="34"/>
      <c r="KA516" s="34"/>
      <c r="KB516" s="34"/>
      <c r="KC516" s="34"/>
      <c r="KD516" s="34"/>
      <c r="KE516" s="34"/>
      <c r="KF516" s="34"/>
      <c r="KG516" s="34"/>
      <c r="KH516" s="34"/>
      <c r="KI516" s="34"/>
      <c r="KJ516" s="34"/>
      <c r="KK516" s="34"/>
      <c r="KL516" s="34"/>
      <c r="KM516" s="34"/>
      <c r="KN516" s="34"/>
      <c r="KO516" s="34"/>
      <c r="KP516" s="34"/>
      <c r="KQ516" s="34"/>
      <c r="KR516" s="34"/>
      <c r="KS516" s="34"/>
      <c r="KT516" s="34"/>
      <c r="KU516" s="34"/>
      <c r="KV516" s="34"/>
      <c r="KW516" s="34"/>
      <c r="KX516" s="34"/>
      <c r="KY516" s="34"/>
      <c r="KZ516" s="34"/>
      <c r="LA516" s="34"/>
      <c r="LB516" s="34"/>
      <c r="LC516" s="34"/>
      <c r="LD516" s="34"/>
      <c r="LE516" s="34"/>
      <c r="LF516" s="34"/>
      <c r="LG516" s="34"/>
      <c r="LH516" s="34"/>
      <c r="LI516" s="34"/>
      <c r="LJ516" s="34"/>
      <c r="LK516" s="34"/>
      <c r="LL516" s="34"/>
      <c r="LM516" s="34"/>
      <c r="LN516" s="34"/>
      <c r="LO516" s="34"/>
      <c r="LP516" s="34"/>
      <c r="LQ516" s="34"/>
      <c r="LR516" s="34"/>
      <c r="LS516" s="34"/>
      <c r="LT516" s="34"/>
      <c r="LU516" s="34"/>
      <c r="LV516" s="34"/>
      <c r="LW516" s="34"/>
      <c r="LX516" s="34"/>
      <c r="LY516" s="34"/>
      <c r="LZ516" s="34"/>
      <c r="MA516" s="34"/>
      <c r="MB516" s="34"/>
      <c r="MC516" s="34"/>
      <c r="MD516" s="34"/>
      <c r="ME516" s="34"/>
      <c r="MF516" s="34"/>
      <c r="MG516" s="34"/>
      <c r="MH516" s="34"/>
      <c r="MI516" s="34"/>
      <c r="MJ516" s="34"/>
      <c r="MK516" s="34"/>
      <c r="ML516" s="34"/>
      <c r="MM516" s="34"/>
      <c r="MN516" s="34"/>
      <c r="MO516" s="34"/>
      <c r="MP516" s="34"/>
      <c r="MQ516" s="34"/>
      <c r="MR516" s="34"/>
      <c r="MS516" s="34"/>
      <c r="MT516" s="34"/>
      <c r="MU516" s="34"/>
      <c r="MV516" s="34"/>
      <c r="MW516" s="34"/>
      <c r="MX516" s="34"/>
      <c r="MY516" s="34"/>
      <c r="MZ516" s="34"/>
      <c r="NA516" s="34"/>
      <c r="NB516" s="34"/>
      <c r="NC516" s="34"/>
      <c r="ND516" s="34"/>
      <c r="NE516" s="34"/>
      <c r="NF516" s="34"/>
      <c r="NG516" s="34"/>
      <c r="NH516" s="34"/>
      <c r="NI516" s="34"/>
      <c r="NJ516" s="34"/>
      <c r="NK516" s="34"/>
      <c r="NL516" s="34"/>
      <c r="NM516" s="34"/>
      <c r="NN516" s="34"/>
      <c r="NO516" s="34"/>
      <c r="NP516" s="34"/>
      <c r="NQ516" s="34"/>
      <c r="NR516" s="34"/>
      <c r="NS516" s="34"/>
      <c r="NT516" s="34"/>
      <c r="NU516" s="34"/>
      <c r="NV516" s="34"/>
      <c r="NW516" s="34"/>
      <c r="NX516" s="34"/>
      <c r="NY516" s="34"/>
      <c r="NZ516" s="34"/>
      <c r="OA516" s="34"/>
      <c r="OB516" s="34"/>
      <c r="OC516" s="34"/>
      <c r="OD516" s="34"/>
      <c r="OE516" s="34"/>
      <c r="OF516" s="34"/>
      <c r="OG516" s="34"/>
      <c r="OH516" s="34"/>
      <c r="OI516" s="34"/>
      <c r="OJ516" s="34"/>
      <c r="OK516" s="34"/>
      <c r="OL516" s="34"/>
      <c r="OM516" s="34"/>
      <c r="ON516" s="34"/>
      <c r="OO516" s="34"/>
      <c r="OP516" s="34"/>
      <c r="OQ516" s="34"/>
      <c r="OR516" s="34"/>
      <c r="OS516" s="34"/>
      <c r="OT516" s="34"/>
      <c r="OU516" s="34"/>
      <c r="OV516" s="34"/>
      <c r="OW516" s="34"/>
      <c r="OX516" s="34"/>
      <c r="OY516" s="34"/>
      <c r="OZ516" s="34"/>
      <c r="PA516" s="34"/>
      <c r="PB516" s="34"/>
      <c r="PC516" s="34"/>
      <c r="PD516" s="34"/>
      <c r="PE516" s="34"/>
      <c r="PF516" s="34"/>
      <c r="PG516" s="34"/>
      <c r="PH516" s="34"/>
      <c r="PI516" s="34"/>
      <c r="PJ516" s="34"/>
      <c r="PK516" s="34"/>
      <c r="PL516" s="34"/>
      <c r="PM516" s="34"/>
      <c r="PN516" s="34"/>
      <c r="PO516" s="34"/>
      <c r="PP516" s="34"/>
      <c r="PQ516" s="34"/>
      <c r="PR516" s="34"/>
      <c r="PS516" s="34"/>
      <c r="PT516" s="34"/>
      <c r="PU516" s="34"/>
      <c r="PV516" s="34"/>
      <c r="PW516" s="34"/>
      <c r="PX516" s="34"/>
      <c r="PY516" s="34"/>
      <c r="PZ516" s="34"/>
      <c r="QA516" s="34"/>
      <c r="QB516" s="34"/>
      <c r="QC516" s="34"/>
      <c r="QD516" s="34"/>
      <c r="QE516" s="34"/>
      <c r="QF516" s="34"/>
      <c r="QG516" s="34"/>
      <c r="QH516" s="34"/>
      <c r="QI516" s="34"/>
      <c r="QJ516" s="34"/>
      <c r="QK516" s="34"/>
      <c r="QL516" s="34"/>
      <c r="QM516" s="34"/>
      <c r="QN516" s="34"/>
      <c r="QO516" s="34"/>
      <c r="QP516" s="34"/>
      <c r="QQ516" s="34"/>
      <c r="QR516" s="34"/>
      <c r="QS516" s="34"/>
      <c r="QT516" s="34"/>
      <c r="QU516" s="34"/>
      <c r="QV516" s="34"/>
      <c r="QW516" s="34"/>
      <c r="QX516" s="34"/>
      <c r="QY516" s="34"/>
      <c r="QZ516" s="34"/>
      <c r="RA516" s="34"/>
      <c r="RB516" s="34"/>
      <c r="RC516" s="34"/>
      <c r="RD516" s="34"/>
      <c r="RE516" s="34"/>
      <c r="RF516" s="34"/>
      <c r="RG516" s="34"/>
      <c r="RH516" s="34"/>
      <c r="RI516" s="34"/>
      <c r="RJ516" s="34"/>
      <c r="RK516" s="34"/>
      <c r="RL516" s="34"/>
      <c r="RM516" s="34"/>
      <c r="RN516" s="34"/>
      <c r="RO516" s="34"/>
      <c r="RP516" s="34"/>
      <c r="RQ516" s="34"/>
      <c r="RR516" s="34"/>
      <c r="RS516" s="34"/>
      <c r="RT516" s="34"/>
      <c r="RU516" s="34"/>
      <c r="RV516" s="34"/>
      <c r="RW516" s="34"/>
      <c r="RX516" s="34"/>
      <c r="RY516" s="34"/>
      <c r="RZ516" s="34"/>
      <c r="SA516" s="34"/>
      <c r="SB516" s="34"/>
      <c r="SC516" s="34"/>
      <c r="SD516" s="34"/>
      <c r="SE516" s="34"/>
      <c r="SF516" s="34"/>
      <c r="SG516" s="34"/>
      <c r="SH516" s="34"/>
      <c r="SI516" s="34"/>
      <c r="SJ516" s="34"/>
      <c r="SK516" s="34"/>
      <c r="SL516" s="34"/>
      <c r="SM516" s="34"/>
      <c r="SN516" s="34"/>
      <c r="SO516" s="34"/>
      <c r="SP516" s="34"/>
      <c r="SQ516" s="34"/>
      <c r="SR516" s="34"/>
      <c r="SS516" s="34"/>
      <c r="ST516" s="34"/>
      <c r="SU516" s="34"/>
      <c r="SV516" s="34"/>
      <c r="SW516" s="34"/>
      <c r="SX516" s="34"/>
      <c r="SY516" s="34"/>
      <c r="SZ516" s="34"/>
      <c r="TA516" s="34"/>
      <c r="TB516" s="34"/>
      <c r="TC516" s="34"/>
      <c r="TD516" s="34"/>
      <c r="TE516" s="34"/>
      <c r="TF516" s="34"/>
      <c r="TG516" s="34"/>
      <c r="TH516" s="34"/>
      <c r="TI516" s="34"/>
      <c r="TJ516" s="34"/>
      <c r="TK516" s="34"/>
      <c r="TL516" s="34"/>
      <c r="TM516" s="34"/>
      <c r="TN516" s="34"/>
      <c r="TO516" s="34"/>
      <c r="TP516" s="34"/>
      <c r="TQ516" s="34"/>
      <c r="TR516" s="34"/>
      <c r="TS516" s="34"/>
      <c r="TT516" s="34"/>
      <c r="TU516" s="34"/>
      <c r="TV516" s="34"/>
      <c r="TW516" s="34"/>
      <c r="TX516" s="34"/>
      <c r="TY516" s="34"/>
      <c r="TZ516" s="34"/>
      <c r="UA516" s="34"/>
      <c r="UB516" s="34"/>
      <c r="UC516" s="34"/>
      <c r="UD516" s="34"/>
      <c r="UE516" s="34"/>
      <c r="UF516" s="34"/>
      <c r="UG516" s="34"/>
      <c r="UH516" s="34"/>
      <c r="UI516" s="34"/>
      <c r="UJ516" s="34"/>
      <c r="UK516" s="34"/>
      <c r="UL516" s="34"/>
      <c r="UM516" s="34"/>
      <c r="UN516" s="34"/>
      <c r="UO516" s="34"/>
      <c r="UP516" s="34"/>
      <c r="UQ516" s="34"/>
      <c r="UR516" s="34"/>
      <c r="US516" s="34"/>
      <c r="UT516" s="34"/>
      <c r="UU516" s="34"/>
      <c r="UV516" s="34"/>
      <c r="UW516" s="34"/>
      <c r="UX516" s="34"/>
      <c r="UY516" s="34"/>
      <c r="UZ516" s="34"/>
      <c r="VA516" s="34"/>
      <c r="VB516" s="34"/>
      <c r="VC516" s="34"/>
      <c r="VD516" s="34"/>
      <c r="VE516" s="34"/>
      <c r="VF516" s="34"/>
      <c r="VG516" s="34"/>
      <c r="VH516" s="34"/>
      <c r="VI516" s="34"/>
      <c r="VJ516" s="34"/>
      <c r="VK516" s="34"/>
      <c r="VL516" s="34"/>
      <c r="VM516" s="34"/>
      <c r="VN516" s="34"/>
      <c r="VO516" s="34"/>
      <c r="VP516" s="34"/>
      <c r="VQ516" s="34"/>
      <c r="VR516" s="34"/>
      <c r="VS516" s="34"/>
      <c r="VT516" s="34"/>
      <c r="VU516" s="34"/>
      <c r="VV516" s="34"/>
      <c r="VW516" s="34"/>
      <c r="VX516" s="34"/>
      <c r="VY516" s="34"/>
      <c r="VZ516" s="34"/>
      <c r="WA516" s="34"/>
      <c r="WB516" s="34"/>
      <c r="WC516" s="34"/>
      <c r="WD516" s="34"/>
      <c r="WE516" s="34"/>
      <c r="WF516" s="34"/>
      <c r="WG516" s="34"/>
      <c r="WH516" s="34"/>
      <c r="WI516" s="34"/>
      <c r="WJ516" s="34"/>
      <c r="WK516" s="34"/>
      <c r="WL516" s="34"/>
      <c r="WM516" s="34"/>
      <c r="WN516" s="34"/>
      <c r="WO516" s="34"/>
      <c r="WP516" s="34"/>
      <c r="WQ516" s="34"/>
      <c r="WR516" s="34"/>
      <c r="WS516" s="34"/>
      <c r="WT516" s="34"/>
      <c r="WU516" s="34"/>
      <c r="WV516" s="34"/>
      <c r="WW516" s="34"/>
      <c r="WX516" s="34"/>
      <c r="WY516" s="34"/>
      <c r="WZ516" s="34"/>
      <c r="XA516" s="34"/>
      <c r="XB516" s="34"/>
      <c r="XC516" s="34"/>
      <c r="XD516" s="34"/>
      <c r="XE516" s="34"/>
      <c r="XF516" s="34"/>
      <c r="XG516" s="34"/>
      <c r="XH516" s="34"/>
      <c r="XI516" s="34"/>
      <c r="XJ516" s="34"/>
      <c r="XK516" s="34"/>
      <c r="XL516" s="34"/>
      <c r="XM516" s="34"/>
      <c r="XN516" s="34"/>
      <c r="XO516" s="34"/>
      <c r="XP516" s="34"/>
      <c r="XQ516" s="34"/>
      <c r="XR516" s="34"/>
      <c r="XS516" s="34"/>
      <c r="XT516" s="34"/>
      <c r="XU516" s="34"/>
      <c r="XV516" s="34"/>
      <c r="XW516" s="34"/>
      <c r="XX516" s="34"/>
      <c r="XY516" s="34"/>
      <c r="XZ516" s="34"/>
      <c r="YA516" s="34"/>
      <c r="YB516" s="34"/>
      <c r="YC516" s="34"/>
      <c r="YD516" s="34"/>
      <c r="YE516" s="34"/>
      <c r="YF516" s="34"/>
      <c r="YG516" s="34"/>
      <c r="YH516" s="34"/>
      <c r="YI516" s="34"/>
      <c r="YJ516" s="34"/>
      <c r="YK516" s="34"/>
      <c r="YL516" s="34"/>
      <c r="YM516" s="34"/>
      <c r="YN516" s="34"/>
      <c r="YO516" s="34"/>
      <c r="YP516" s="34"/>
      <c r="YQ516" s="34"/>
      <c r="YR516" s="34"/>
      <c r="YS516" s="34"/>
      <c r="YT516" s="34"/>
      <c r="YU516" s="34"/>
      <c r="YV516" s="34"/>
      <c r="YW516" s="34"/>
      <c r="YX516" s="34"/>
      <c r="YY516" s="34"/>
      <c r="YZ516" s="34"/>
      <c r="ZA516" s="34"/>
      <c r="ZB516" s="34"/>
      <c r="ZC516" s="34"/>
      <c r="ZD516" s="34"/>
      <c r="ZE516" s="34"/>
      <c r="ZF516" s="34"/>
      <c r="ZG516" s="34"/>
      <c r="ZH516" s="34"/>
      <c r="ZI516" s="34"/>
      <c r="ZJ516" s="34"/>
      <c r="ZK516" s="34"/>
      <c r="ZL516" s="34"/>
      <c r="ZM516" s="34"/>
      <c r="ZN516" s="34"/>
      <c r="ZO516" s="34"/>
      <c r="ZP516" s="34"/>
      <c r="ZQ516" s="34"/>
      <c r="ZR516" s="34"/>
      <c r="ZS516" s="34"/>
      <c r="ZT516" s="34"/>
      <c r="ZU516" s="34"/>
      <c r="ZV516" s="34"/>
      <c r="ZW516" s="34"/>
      <c r="ZX516" s="34"/>
      <c r="ZY516" s="34"/>
      <c r="ZZ516" s="34"/>
      <c r="AAA516" s="34"/>
      <c r="AAB516" s="34"/>
      <c r="AAC516" s="34"/>
      <c r="AAD516" s="34"/>
      <c r="AAE516" s="34"/>
      <c r="AAF516" s="34"/>
      <c r="AAG516" s="34"/>
      <c r="AAH516" s="34"/>
      <c r="AAI516" s="34"/>
      <c r="AAJ516" s="34"/>
      <c r="AAK516" s="34"/>
      <c r="AAL516" s="34"/>
      <c r="AAM516" s="34"/>
      <c r="AAN516" s="34"/>
      <c r="AAO516" s="34"/>
      <c r="AAP516" s="34"/>
      <c r="AAQ516" s="34"/>
      <c r="AAR516" s="34"/>
      <c r="AAS516" s="34"/>
      <c r="AAT516" s="34"/>
      <c r="AAU516" s="34"/>
      <c r="AAV516" s="34"/>
      <c r="AAW516" s="34"/>
      <c r="AAX516" s="34"/>
      <c r="AAY516" s="34"/>
      <c r="AAZ516" s="34"/>
      <c r="ABA516" s="34"/>
      <c r="ABB516" s="34"/>
      <c r="ABC516" s="34"/>
      <c r="ABD516" s="34"/>
      <c r="ABE516" s="34"/>
      <c r="ABF516" s="34"/>
      <c r="ABG516" s="34"/>
      <c r="ABH516" s="34"/>
      <c r="ABI516" s="34"/>
      <c r="ABJ516" s="34"/>
      <c r="ABK516" s="34"/>
      <c r="ABL516" s="34"/>
      <c r="ABM516" s="34"/>
      <c r="ABN516" s="34"/>
      <c r="ABO516" s="34"/>
      <c r="ABP516" s="34"/>
      <c r="ABQ516" s="34"/>
      <c r="ABR516" s="34"/>
      <c r="ABS516" s="34"/>
      <c r="ABT516" s="34"/>
      <c r="ABU516" s="34"/>
      <c r="ABV516" s="34"/>
      <c r="ABW516" s="34"/>
      <c r="ABX516" s="34"/>
      <c r="ABY516" s="34"/>
      <c r="ABZ516" s="34"/>
      <c r="ACA516" s="34"/>
      <c r="ACB516" s="34"/>
      <c r="ACC516" s="34"/>
      <c r="ACD516" s="34"/>
      <c r="ACE516" s="34"/>
      <c r="ACF516" s="34"/>
      <c r="ACG516" s="34"/>
      <c r="ACH516" s="34"/>
      <c r="ACI516" s="34"/>
      <c r="ACJ516" s="34"/>
      <c r="ACK516" s="34"/>
      <c r="ACL516" s="34"/>
      <c r="ACM516" s="34"/>
      <c r="ACN516" s="34"/>
      <c r="ACO516" s="34"/>
      <c r="ACP516" s="34"/>
      <c r="ACQ516" s="34"/>
      <c r="ACR516" s="34"/>
      <c r="ACS516" s="34"/>
      <c r="ACT516" s="34"/>
      <c r="ACU516" s="34"/>
      <c r="ACV516" s="34"/>
      <c r="ACW516" s="34"/>
      <c r="ACX516" s="34"/>
      <c r="ACY516" s="34"/>
      <c r="ACZ516" s="34"/>
      <c r="ADA516" s="34"/>
      <c r="ADB516" s="34"/>
      <c r="ADC516" s="34"/>
      <c r="ADD516" s="34"/>
      <c r="ADE516" s="34"/>
      <c r="ADF516" s="34"/>
      <c r="ADG516" s="34"/>
      <c r="ADH516" s="34"/>
      <c r="ADI516" s="34"/>
      <c r="ADJ516" s="34"/>
      <c r="ADK516" s="34"/>
      <c r="ADL516" s="34"/>
      <c r="ADM516" s="34"/>
      <c r="ADN516" s="34"/>
      <c r="ADO516" s="34"/>
      <c r="ADP516" s="34"/>
      <c r="ADQ516" s="34"/>
      <c r="ADR516" s="34"/>
      <c r="ADS516" s="34"/>
      <c r="ADT516" s="34"/>
      <c r="ADU516" s="34"/>
      <c r="ADV516" s="34"/>
      <c r="ADW516" s="34"/>
      <c r="ADX516" s="34"/>
      <c r="ADY516" s="34"/>
      <c r="ADZ516" s="34"/>
      <c r="AEA516" s="34"/>
      <c r="AEB516" s="34"/>
      <c r="AEC516" s="34"/>
      <c r="AED516" s="34"/>
      <c r="AEE516" s="34"/>
      <c r="AEF516" s="34"/>
      <c r="AEG516" s="34"/>
      <c r="AEH516" s="34"/>
      <c r="AEI516" s="34"/>
      <c r="AEJ516" s="34"/>
      <c r="AEK516" s="34"/>
      <c r="AEL516" s="34"/>
      <c r="AEM516" s="34"/>
      <c r="AEN516" s="34"/>
      <c r="AEO516" s="34"/>
      <c r="AEP516" s="34"/>
      <c r="AEQ516" s="34"/>
      <c r="AER516" s="34"/>
      <c r="AES516" s="34"/>
      <c r="AET516" s="34"/>
      <c r="AEU516" s="34"/>
      <c r="AEV516" s="34"/>
      <c r="AEW516" s="34"/>
      <c r="AEX516" s="34"/>
      <c r="AEY516" s="34"/>
      <c r="AEZ516" s="34"/>
      <c r="AFA516" s="34"/>
      <c r="AFB516" s="34"/>
      <c r="AFC516" s="34"/>
      <c r="AFD516" s="34"/>
      <c r="AFE516" s="34"/>
      <c r="AFF516" s="34"/>
      <c r="AFG516" s="34"/>
      <c r="AFH516" s="34"/>
      <c r="AFI516" s="34"/>
      <c r="AFJ516" s="34"/>
      <c r="AFK516" s="34"/>
      <c r="AFL516" s="34"/>
      <c r="AFM516" s="34"/>
      <c r="AFN516" s="34"/>
      <c r="AFO516" s="34"/>
      <c r="AFP516" s="34"/>
      <c r="AFQ516" s="34"/>
      <c r="AFR516" s="34"/>
      <c r="AFS516" s="34"/>
      <c r="AFT516" s="34"/>
      <c r="AFU516" s="34"/>
      <c r="AFV516" s="34"/>
      <c r="AFW516" s="34"/>
      <c r="AFX516" s="34"/>
      <c r="AFY516" s="34"/>
      <c r="AFZ516" s="34"/>
      <c r="AGA516" s="34"/>
      <c r="AGB516" s="34"/>
      <c r="AGC516" s="34"/>
      <c r="AGD516" s="34"/>
      <c r="AGE516" s="34"/>
      <c r="AGF516" s="34"/>
      <c r="AGG516" s="34"/>
      <c r="AGH516" s="34"/>
      <c r="AGI516" s="34"/>
      <c r="AGJ516" s="34"/>
      <c r="AGK516" s="34"/>
      <c r="AGL516" s="34"/>
      <c r="AGM516" s="34"/>
      <c r="AGN516" s="34"/>
      <c r="AGO516" s="34"/>
      <c r="AGP516" s="34"/>
      <c r="AGQ516" s="34"/>
      <c r="AGR516" s="34"/>
      <c r="AGS516" s="34"/>
      <c r="AGT516" s="34"/>
      <c r="AGU516" s="34"/>
      <c r="AGV516" s="34"/>
      <c r="AGW516" s="34"/>
      <c r="AGX516" s="34"/>
      <c r="AGY516" s="34"/>
      <c r="AGZ516" s="34"/>
      <c r="AHA516" s="34"/>
      <c r="AHB516" s="34"/>
      <c r="AHC516" s="34"/>
      <c r="AHD516" s="34"/>
      <c r="AHE516" s="34"/>
      <c r="AHF516" s="34"/>
      <c r="AHG516" s="34"/>
      <c r="AHH516" s="34"/>
      <c r="AHI516" s="34"/>
      <c r="AHJ516" s="34"/>
      <c r="AHK516" s="34"/>
      <c r="AHL516" s="34"/>
      <c r="AHM516" s="34"/>
      <c r="AHN516" s="34"/>
      <c r="AHO516" s="34"/>
      <c r="AHP516" s="34"/>
      <c r="AHQ516" s="34"/>
      <c r="AHR516" s="34"/>
      <c r="AHS516" s="34"/>
      <c r="AHT516" s="34"/>
      <c r="AHU516" s="34"/>
      <c r="AHV516" s="34"/>
      <c r="AHW516" s="34"/>
      <c r="AHX516" s="34"/>
      <c r="AHY516" s="34"/>
      <c r="AHZ516" s="34"/>
      <c r="AIA516" s="34"/>
      <c r="AIB516" s="34"/>
      <c r="AIC516" s="34"/>
      <c r="AID516" s="34"/>
      <c r="AIE516" s="34"/>
      <c r="AIF516" s="34"/>
      <c r="AIG516" s="34"/>
      <c r="AIH516" s="34"/>
      <c r="AII516" s="34"/>
      <c r="AIJ516" s="34"/>
      <c r="AIK516" s="34"/>
      <c r="AIL516" s="34"/>
      <c r="AIM516" s="34"/>
      <c r="AIN516" s="34"/>
      <c r="AIO516" s="34"/>
      <c r="AIP516" s="34"/>
      <c r="AIQ516" s="34"/>
      <c r="AIR516" s="34"/>
      <c r="AIS516" s="34"/>
      <c r="AIT516" s="34"/>
      <c r="AIU516" s="34"/>
      <c r="AIV516" s="34"/>
      <c r="AIW516" s="34"/>
      <c r="AIX516" s="34"/>
      <c r="AIY516" s="34"/>
      <c r="AIZ516" s="34"/>
      <c r="AJA516" s="34"/>
      <c r="AJB516" s="34"/>
      <c r="AJC516" s="34"/>
      <c r="AJD516" s="34"/>
      <c r="AJE516" s="34"/>
      <c r="AJF516" s="34"/>
      <c r="AJG516" s="34"/>
      <c r="AJH516" s="34"/>
      <c r="AJI516" s="34"/>
      <c r="AJJ516" s="34"/>
      <c r="AJK516" s="34"/>
      <c r="AJL516" s="34"/>
      <c r="AJM516" s="34"/>
      <c r="AJN516" s="34"/>
      <c r="AJO516" s="34"/>
      <c r="AJP516" s="34"/>
      <c r="AJQ516" s="34"/>
      <c r="AJR516" s="34"/>
      <c r="AJS516" s="34"/>
      <c r="AJT516" s="34"/>
      <c r="AJU516" s="34"/>
      <c r="AJV516" s="34"/>
      <c r="AJW516" s="34"/>
      <c r="AJX516" s="34"/>
      <c r="AJY516" s="34"/>
      <c r="AJZ516" s="34"/>
      <c r="AKA516" s="34"/>
      <c r="AKB516" s="34"/>
      <c r="AKC516" s="34"/>
      <c r="AKD516" s="34"/>
      <c r="AKE516" s="34"/>
      <c r="AKF516" s="34"/>
      <c r="AKG516" s="34"/>
      <c r="AKH516" s="34"/>
      <c r="AKI516" s="34"/>
      <c r="AKJ516" s="34"/>
      <c r="AKK516" s="34"/>
      <c r="AKL516" s="34"/>
      <c r="AKM516" s="34"/>
      <c r="AKN516" s="34"/>
      <c r="AKO516" s="34"/>
      <c r="AKP516" s="34"/>
      <c r="AKQ516" s="34"/>
      <c r="AKR516" s="34"/>
      <c r="AKS516" s="34"/>
      <c r="AKT516" s="34"/>
      <c r="AKU516" s="34"/>
      <c r="AKV516" s="34"/>
      <c r="AKW516" s="34"/>
      <c r="AKX516" s="34"/>
      <c r="AKY516" s="34"/>
      <c r="AKZ516" s="34"/>
      <c r="ALA516" s="34"/>
      <c r="ALB516" s="34"/>
      <c r="ALC516" s="34"/>
      <c r="ALD516" s="34"/>
      <c r="ALE516" s="34"/>
      <c r="ALF516" s="34"/>
      <c r="ALG516" s="34"/>
      <c r="ALH516" s="34"/>
      <c r="ALI516" s="34"/>
      <c r="ALJ516" s="34"/>
      <c r="ALK516" s="34"/>
      <c r="ALL516" s="34"/>
      <c r="ALM516" s="34"/>
      <c r="ALN516" s="34"/>
      <c r="ALO516" s="34"/>
      <c r="ALP516" s="34"/>
      <c r="ALQ516" s="34"/>
      <c r="ALR516" s="34"/>
      <c r="ALS516" s="34"/>
      <c r="ALT516" s="34"/>
      <c r="ALU516" s="34"/>
      <c r="ALV516" s="34"/>
      <c r="ALW516" s="34"/>
      <c r="ALX516" s="34"/>
      <c r="ALY516" s="34"/>
      <c r="ALZ516" s="34"/>
      <c r="AMA516" s="34"/>
      <c r="AMB516" s="34"/>
      <c r="AMC516" s="34"/>
      <c r="AMD516" s="34"/>
      <c r="AME516" s="34"/>
      <c r="AMF516" s="34"/>
      <c r="AMG516" s="34"/>
      <c r="AMH516" s="34"/>
      <c r="AMI516" s="34"/>
      <c r="AMJ516" s="34"/>
      <c r="AMK516" s="34"/>
    </row>
    <row r="517" spans="1:1025" ht="15.75" x14ac:dyDescent="0.25">
      <c r="A517" s="34"/>
      <c r="B517" s="9" t="s">
        <v>12</v>
      </c>
      <c r="C517" s="30"/>
      <c r="D517" s="32"/>
      <c r="E517" s="42"/>
      <c r="F517" s="34"/>
      <c r="G517" s="7" t="s">
        <v>5</v>
      </c>
      <c r="H517" s="32">
        <f t="shared" ref="H517:H520" si="12">H122+H250+H378+H506</f>
        <v>0</v>
      </c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34"/>
      <c r="AN517" s="34"/>
      <c r="AO517" s="34"/>
      <c r="AP517" s="34"/>
      <c r="AQ517" s="34"/>
      <c r="AR517" s="34"/>
      <c r="AS517" s="34"/>
      <c r="AT517" s="34"/>
      <c r="AU517" s="34"/>
      <c r="AV517" s="34"/>
      <c r="AW517" s="34"/>
      <c r="AX517" s="34"/>
      <c r="AY517" s="34"/>
      <c r="AZ517" s="34"/>
      <c r="BA517" s="34"/>
      <c r="BB517" s="34"/>
      <c r="BC517" s="34"/>
      <c r="BD517" s="34"/>
      <c r="BE517" s="34"/>
      <c r="BF517" s="34"/>
      <c r="BG517" s="34"/>
      <c r="BH517" s="34"/>
      <c r="BI517" s="34"/>
      <c r="BJ517" s="34"/>
      <c r="BK517" s="34"/>
      <c r="BL517" s="34"/>
      <c r="BM517" s="34"/>
      <c r="BN517" s="34"/>
      <c r="BO517" s="34"/>
      <c r="BP517" s="34"/>
      <c r="BQ517" s="34"/>
      <c r="BR517" s="34"/>
      <c r="BS517" s="34"/>
      <c r="BT517" s="34"/>
      <c r="BU517" s="34"/>
      <c r="BV517" s="34"/>
      <c r="BW517" s="34"/>
      <c r="BX517" s="34"/>
      <c r="BY517" s="34"/>
      <c r="BZ517" s="34"/>
      <c r="CA517" s="34"/>
      <c r="CB517" s="34"/>
      <c r="CC517" s="34"/>
      <c r="CD517" s="34"/>
      <c r="CE517" s="34"/>
      <c r="CF517" s="34"/>
      <c r="CG517" s="34"/>
      <c r="CH517" s="34"/>
      <c r="CI517" s="34"/>
      <c r="CJ517" s="34"/>
      <c r="CK517" s="34"/>
      <c r="CL517" s="34"/>
      <c r="CM517" s="34"/>
      <c r="CN517" s="34"/>
      <c r="CO517" s="34"/>
      <c r="CP517" s="34"/>
      <c r="CQ517" s="34"/>
      <c r="CR517" s="34"/>
      <c r="CS517" s="34"/>
      <c r="CT517" s="34"/>
      <c r="CU517" s="34"/>
      <c r="CV517" s="34"/>
      <c r="CW517" s="34"/>
      <c r="CX517" s="34"/>
      <c r="CY517" s="34"/>
      <c r="CZ517" s="34"/>
      <c r="DA517" s="34"/>
      <c r="DB517" s="34"/>
      <c r="DC517" s="34"/>
      <c r="DD517" s="34"/>
      <c r="DE517" s="34"/>
      <c r="DF517" s="34"/>
      <c r="DG517" s="34"/>
      <c r="DH517" s="34"/>
      <c r="DI517" s="34"/>
      <c r="DJ517" s="34"/>
      <c r="DK517" s="34"/>
      <c r="DL517" s="34"/>
      <c r="DM517" s="34"/>
      <c r="DN517" s="34"/>
      <c r="DO517" s="34"/>
      <c r="DP517" s="34"/>
      <c r="DQ517" s="34"/>
      <c r="DR517" s="34"/>
      <c r="DS517" s="34"/>
      <c r="DT517" s="34"/>
      <c r="DU517" s="34"/>
      <c r="DV517" s="34"/>
      <c r="DW517" s="34"/>
      <c r="DX517" s="34"/>
      <c r="DY517" s="34"/>
      <c r="DZ517" s="34"/>
      <c r="EA517" s="34"/>
      <c r="EB517" s="34"/>
      <c r="EC517" s="34"/>
      <c r="ED517" s="34"/>
      <c r="EE517" s="34"/>
      <c r="EF517" s="34"/>
      <c r="EG517" s="34"/>
      <c r="EH517" s="34"/>
      <c r="EI517" s="34"/>
      <c r="EJ517" s="34"/>
      <c r="EK517" s="34"/>
      <c r="EL517" s="34"/>
      <c r="EM517" s="34"/>
      <c r="EN517" s="34"/>
      <c r="EO517" s="34"/>
      <c r="EP517" s="34"/>
      <c r="EQ517" s="34"/>
      <c r="ER517" s="34"/>
      <c r="ES517" s="34"/>
      <c r="ET517" s="34"/>
      <c r="EU517" s="34"/>
      <c r="EV517" s="34"/>
      <c r="EW517" s="34"/>
      <c r="EX517" s="34"/>
      <c r="EY517" s="34"/>
      <c r="EZ517" s="34"/>
      <c r="FA517" s="34"/>
      <c r="FB517" s="34"/>
      <c r="FC517" s="34"/>
      <c r="FD517" s="34"/>
      <c r="FE517" s="34"/>
      <c r="FF517" s="34"/>
      <c r="FG517" s="34"/>
      <c r="FH517" s="34"/>
      <c r="FI517" s="34"/>
      <c r="FJ517" s="34"/>
      <c r="FK517" s="34"/>
      <c r="FL517" s="34"/>
      <c r="FM517" s="34"/>
      <c r="FN517" s="34"/>
      <c r="FO517" s="34"/>
      <c r="FP517" s="34"/>
      <c r="FQ517" s="34"/>
      <c r="FR517" s="34"/>
      <c r="FS517" s="34"/>
      <c r="FT517" s="34"/>
      <c r="FU517" s="34"/>
      <c r="FV517" s="34"/>
      <c r="FW517" s="34"/>
      <c r="FX517" s="34"/>
      <c r="FY517" s="34"/>
      <c r="FZ517" s="34"/>
      <c r="GA517" s="34"/>
      <c r="GB517" s="34"/>
      <c r="GC517" s="34"/>
      <c r="GD517" s="34"/>
      <c r="GE517" s="34"/>
      <c r="GF517" s="34"/>
      <c r="GG517" s="34"/>
      <c r="GH517" s="34"/>
      <c r="GI517" s="34"/>
      <c r="GJ517" s="34"/>
      <c r="GK517" s="34"/>
      <c r="GL517" s="34"/>
      <c r="GM517" s="34"/>
      <c r="GN517" s="34"/>
      <c r="GO517" s="34"/>
      <c r="GP517" s="34"/>
      <c r="GQ517" s="34"/>
      <c r="GR517" s="34"/>
      <c r="GS517" s="34"/>
      <c r="GT517" s="34"/>
      <c r="GU517" s="34"/>
      <c r="GV517" s="34"/>
      <c r="GW517" s="34"/>
      <c r="GX517" s="34"/>
      <c r="GY517" s="34"/>
      <c r="GZ517" s="34"/>
      <c r="HA517" s="34"/>
      <c r="HB517" s="34"/>
      <c r="HC517" s="34"/>
      <c r="HD517" s="34"/>
      <c r="HE517" s="34"/>
      <c r="HF517" s="34"/>
      <c r="HG517" s="34"/>
      <c r="HH517" s="34"/>
      <c r="HI517" s="34"/>
      <c r="HJ517" s="34"/>
      <c r="HK517" s="34"/>
      <c r="HL517" s="34"/>
      <c r="HM517" s="34"/>
      <c r="HN517" s="34"/>
      <c r="HO517" s="34"/>
      <c r="HP517" s="34"/>
      <c r="HQ517" s="34"/>
      <c r="HR517" s="34"/>
      <c r="HS517" s="34"/>
      <c r="HT517" s="34"/>
      <c r="HU517" s="34"/>
      <c r="HV517" s="34"/>
      <c r="HW517" s="34"/>
      <c r="HX517" s="34"/>
      <c r="HY517" s="34"/>
      <c r="HZ517" s="34"/>
      <c r="IA517" s="34"/>
      <c r="IB517" s="34"/>
      <c r="IC517" s="34"/>
      <c r="ID517" s="34"/>
      <c r="IE517" s="34"/>
      <c r="IF517" s="34"/>
      <c r="IG517" s="34"/>
      <c r="IH517" s="34"/>
      <c r="II517" s="34"/>
      <c r="IJ517" s="34"/>
      <c r="IK517" s="34"/>
      <c r="IL517" s="34"/>
      <c r="IM517" s="34"/>
      <c r="IN517" s="34"/>
      <c r="IO517" s="34"/>
      <c r="IP517" s="34"/>
      <c r="IQ517" s="34"/>
      <c r="IR517" s="34"/>
      <c r="IS517" s="34"/>
      <c r="IT517" s="34"/>
      <c r="IU517" s="34"/>
      <c r="IV517" s="34"/>
      <c r="IW517" s="34"/>
      <c r="IX517" s="34"/>
      <c r="IY517" s="34"/>
      <c r="IZ517" s="34"/>
      <c r="JA517" s="34"/>
      <c r="JB517" s="34"/>
      <c r="JC517" s="34"/>
      <c r="JD517" s="34"/>
      <c r="JE517" s="34"/>
      <c r="JF517" s="34"/>
      <c r="JG517" s="34"/>
      <c r="JH517" s="34"/>
      <c r="JI517" s="34"/>
      <c r="JJ517" s="34"/>
      <c r="JK517" s="34"/>
      <c r="JL517" s="34"/>
      <c r="JM517" s="34"/>
      <c r="JN517" s="34"/>
      <c r="JO517" s="34"/>
      <c r="JP517" s="34"/>
      <c r="JQ517" s="34"/>
      <c r="JR517" s="34"/>
      <c r="JS517" s="34"/>
      <c r="JT517" s="34"/>
      <c r="JU517" s="34"/>
      <c r="JV517" s="34"/>
      <c r="JW517" s="34"/>
      <c r="JX517" s="34"/>
      <c r="JY517" s="34"/>
      <c r="JZ517" s="34"/>
      <c r="KA517" s="34"/>
      <c r="KB517" s="34"/>
      <c r="KC517" s="34"/>
      <c r="KD517" s="34"/>
      <c r="KE517" s="34"/>
      <c r="KF517" s="34"/>
      <c r="KG517" s="34"/>
      <c r="KH517" s="34"/>
      <c r="KI517" s="34"/>
      <c r="KJ517" s="34"/>
      <c r="KK517" s="34"/>
      <c r="KL517" s="34"/>
      <c r="KM517" s="34"/>
      <c r="KN517" s="34"/>
      <c r="KO517" s="34"/>
      <c r="KP517" s="34"/>
      <c r="KQ517" s="34"/>
      <c r="KR517" s="34"/>
      <c r="KS517" s="34"/>
      <c r="KT517" s="34"/>
      <c r="KU517" s="34"/>
      <c r="KV517" s="34"/>
      <c r="KW517" s="34"/>
      <c r="KX517" s="34"/>
      <c r="KY517" s="34"/>
      <c r="KZ517" s="34"/>
      <c r="LA517" s="34"/>
      <c r="LB517" s="34"/>
      <c r="LC517" s="34"/>
      <c r="LD517" s="34"/>
      <c r="LE517" s="34"/>
      <c r="LF517" s="34"/>
      <c r="LG517" s="34"/>
      <c r="LH517" s="34"/>
      <c r="LI517" s="34"/>
      <c r="LJ517" s="34"/>
      <c r="LK517" s="34"/>
      <c r="LL517" s="34"/>
      <c r="LM517" s="34"/>
      <c r="LN517" s="34"/>
      <c r="LO517" s="34"/>
      <c r="LP517" s="34"/>
      <c r="LQ517" s="34"/>
      <c r="LR517" s="34"/>
      <c r="LS517" s="34"/>
      <c r="LT517" s="34"/>
      <c r="LU517" s="34"/>
      <c r="LV517" s="34"/>
      <c r="LW517" s="34"/>
      <c r="LX517" s="34"/>
      <c r="LY517" s="34"/>
      <c r="LZ517" s="34"/>
      <c r="MA517" s="34"/>
      <c r="MB517" s="34"/>
      <c r="MC517" s="34"/>
      <c r="MD517" s="34"/>
      <c r="ME517" s="34"/>
      <c r="MF517" s="34"/>
      <c r="MG517" s="34"/>
      <c r="MH517" s="34"/>
      <c r="MI517" s="34"/>
      <c r="MJ517" s="34"/>
      <c r="MK517" s="34"/>
      <c r="ML517" s="34"/>
      <c r="MM517" s="34"/>
      <c r="MN517" s="34"/>
      <c r="MO517" s="34"/>
      <c r="MP517" s="34"/>
      <c r="MQ517" s="34"/>
      <c r="MR517" s="34"/>
      <c r="MS517" s="34"/>
      <c r="MT517" s="34"/>
      <c r="MU517" s="34"/>
      <c r="MV517" s="34"/>
      <c r="MW517" s="34"/>
      <c r="MX517" s="34"/>
      <c r="MY517" s="34"/>
      <c r="MZ517" s="34"/>
      <c r="NA517" s="34"/>
      <c r="NB517" s="34"/>
      <c r="NC517" s="34"/>
      <c r="ND517" s="34"/>
      <c r="NE517" s="34"/>
      <c r="NF517" s="34"/>
      <c r="NG517" s="34"/>
      <c r="NH517" s="34"/>
      <c r="NI517" s="34"/>
      <c r="NJ517" s="34"/>
      <c r="NK517" s="34"/>
      <c r="NL517" s="34"/>
      <c r="NM517" s="34"/>
      <c r="NN517" s="34"/>
      <c r="NO517" s="34"/>
      <c r="NP517" s="34"/>
      <c r="NQ517" s="34"/>
      <c r="NR517" s="34"/>
      <c r="NS517" s="34"/>
      <c r="NT517" s="34"/>
      <c r="NU517" s="34"/>
      <c r="NV517" s="34"/>
      <c r="NW517" s="34"/>
      <c r="NX517" s="34"/>
      <c r="NY517" s="34"/>
      <c r="NZ517" s="34"/>
      <c r="OA517" s="34"/>
      <c r="OB517" s="34"/>
      <c r="OC517" s="34"/>
      <c r="OD517" s="34"/>
      <c r="OE517" s="34"/>
      <c r="OF517" s="34"/>
      <c r="OG517" s="34"/>
      <c r="OH517" s="34"/>
      <c r="OI517" s="34"/>
      <c r="OJ517" s="34"/>
      <c r="OK517" s="34"/>
      <c r="OL517" s="34"/>
      <c r="OM517" s="34"/>
      <c r="ON517" s="34"/>
      <c r="OO517" s="34"/>
      <c r="OP517" s="34"/>
      <c r="OQ517" s="34"/>
      <c r="OR517" s="34"/>
      <c r="OS517" s="34"/>
      <c r="OT517" s="34"/>
      <c r="OU517" s="34"/>
      <c r="OV517" s="34"/>
      <c r="OW517" s="34"/>
      <c r="OX517" s="34"/>
      <c r="OY517" s="34"/>
      <c r="OZ517" s="34"/>
      <c r="PA517" s="34"/>
      <c r="PB517" s="34"/>
      <c r="PC517" s="34"/>
      <c r="PD517" s="34"/>
      <c r="PE517" s="34"/>
      <c r="PF517" s="34"/>
      <c r="PG517" s="34"/>
      <c r="PH517" s="34"/>
      <c r="PI517" s="34"/>
      <c r="PJ517" s="34"/>
      <c r="PK517" s="34"/>
      <c r="PL517" s="34"/>
      <c r="PM517" s="34"/>
      <c r="PN517" s="34"/>
      <c r="PO517" s="34"/>
      <c r="PP517" s="34"/>
      <c r="PQ517" s="34"/>
      <c r="PR517" s="34"/>
      <c r="PS517" s="34"/>
      <c r="PT517" s="34"/>
      <c r="PU517" s="34"/>
      <c r="PV517" s="34"/>
      <c r="PW517" s="34"/>
      <c r="PX517" s="34"/>
      <c r="PY517" s="34"/>
      <c r="PZ517" s="34"/>
      <c r="QA517" s="34"/>
      <c r="QB517" s="34"/>
      <c r="QC517" s="34"/>
      <c r="QD517" s="34"/>
      <c r="QE517" s="34"/>
      <c r="QF517" s="34"/>
      <c r="QG517" s="34"/>
      <c r="QH517" s="34"/>
      <c r="QI517" s="34"/>
      <c r="QJ517" s="34"/>
      <c r="QK517" s="34"/>
      <c r="QL517" s="34"/>
      <c r="QM517" s="34"/>
      <c r="QN517" s="34"/>
      <c r="QO517" s="34"/>
      <c r="QP517" s="34"/>
      <c r="QQ517" s="34"/>
      <c r="QR517" s="34"/>
      <c r="QS517" s="34"/>
      <c r="QT517" s="34"/>
      <c r="QU517" s="34"/>
      <c r="QV517" s="34"/>
      <c r="QW517" s="34"/>
      <c r="QX517" s="34"/>
      <c r="QY517" s="34"/>
      <c r="QZ517" s="34"/>
      <c r="RA517" s="34"/>
      <c r="RB517" s="34"/>
      <c r="RC517" s="34"/>
      <c r="RD517" s="34"/>
      <c r="RE517" s="34"/>
      <c r="RF517" s="34"/>
      <c r="RG517" s="34"/>
      <c r="RH517" s="34"/>
      <c r="RI517" s="34"/>
      <c r="RJ517" s="34"/>
      <c r="RK517" s="34"/>
      <c r="RL517" s="34"/>
      <c r="RM517" s="34"/>
      <c r="RN517" s="34"/>
      <c r="RO517" s="34"/>
      <c r="RP517" s="34"/>
      <c r="RQ517" s="34"/>
      <c r="RR517" s="34"/>
      <c r="RS517" s="34"/>
      <c r="RT517" s="34"/>
      <c r="RU517" s="34"/>
      <c r="RV517" s="34"/>
      <c r="RW517" s="34"/>
      <c r="RX517" s="34"/>
      <c r="RY517" s="34"/>
      <c r="RZ517" s="34"/>
      <c r="SA517" s="34"/>
      <c r="SB517" s="34"/>
      <c r="SC517" s="34"/>
      <c r="SD517" s="34"/>
      <c r="SE517" s="34"/>
      <c r="SF517" s="34"/>
      <c r="SG517" s="34"/>
      <c r="SH517" s="34"/>
      <c r="SI517" s="34"/>
      <c r="SJ517" s="34"/>
      <c r="SK517" s="34"/>
      <c r="SL517" s="34"/>
      <c r="SM517" s="34"/>
      <c r="SN517" s="34"/>
      <c r="SO517" s="34"/>
      <c r="SP517" s="34"/>
      <c r="SQ517" s="34"/>
      <c r="SR517" s="34"/>
      <c r="SS517" s="34"/>
      <c r="ST517" s="34"/>
      <c r="SU517" s="34"/>
      <c r="SV517" s="34"/>
      <c r="SW517" s="34"/>
      <c r="SX517" s="34"/>
      <c r="SY517" s="34"/>
      <c r="SZ517" s="34"/>
      <c r="TA517" s="34"/>
      <c r="TB517" s="34"/>
      <c r="TC517" s="34"/>
      <c r="TD517" s="34"/>
      <c r="TE517" s="34"/>
      <c r="TF517" s="34"/>
      <c r="TG517" s="34"/>
      <c r="TH517" s="34"/>
      <c r="TI517" s="34"/>
      <c r="TJ517" s="34"/>
      <c r="TK517" s="34"/>
      <c r="TL517" s="34"/>
      <c r="TM517" s="34"/>
      <c r="TN517" s="34"/>
      <c r="TO517" s="34"/>
      <c r="TP517" s="34"/>
      <c r="TQ517" s="34"/>
      <c r="TR517" s="34"/>
      <c r="TS517" s="34"/>
      <c r="TT517" s="34"/>
      <c r="TU517" s="34"/>
      <c r="TV517" s="34"/>
      <c r="TW517" s="34"/>
      <c r="TX517" s="34"/>
      <c r="TY517" s="34"/>
      <c r="TZ517" s="34"/>
      <c r="UA517" s="34"/>
      <c r="UB517" s="34"/>
      <c r="UC517" s="34"/>
      <c r="UD517" s="34"/>
      <c r="UE517" s="34"/>
      <c r="UF517" s="34"/>
      <c r="UG517" s="34"/>
      <c r="UH517" s="34"/>
      <c r="UI517" s="34"/>
      <c r="UJ517" s="34"/>
      <c r="UK517" s="34"/>
      <c r="UL517" s="34"/>
      <c r="UM517" s="34"/>
      <c r="UN517" s="34"/>
      <c r="UO517" s="34"/>
      <c r="UP517" s="34"/>
      <c r="UQ517" s="34"/>
      <c r="UR517" s="34"/>
      <c r="US517" s="34"/>
      <c r="UT517" s="34"/>
      <c r="UU517" s="34"/>
      <c r="UV517" s="34"/>
      <c r="UW517" s="34"/>
      <c r="UX517" s="34"/>
      <c r="UY517" s="34"/>
      <c r="UZ517" s="34"/>
      <c r="VA517" s="34"/>
      <c r="VB517" s="34"/>
      <c r="VC517" s="34"/>
      <c r="VD517" s="34"/>
      <c r="VE517" s="34"/>
      <c r="VF517" s="34"/>
      <c r="VG517" s="34"/>
      <c r="VH517" s="34"/>
      <c r="VI517" s="34"/>
      <c r="VJ517" s="34"/>
      <c r="VK517" s="34"/>
      <c r="VL517" s="34"/>
      <c r="VM517" s="34"/>
      <c r="VN517" s="34"/>
      <c r="VO517" s="34"/>
      <c r="VP517" s="34"/>
      <c r="VQ517" s="34"/>
      <c r="VR517" s="34"/>
      <c r="VS517" s="34"/>
      <c r="VT517" s="34"/>
      <c r="VU517" s="34"/>
      <c r="VV517" s="34"/>
      <c r="VW517" s="34"/>
      <c r="VX517" s="34"/>
      <c r="VY517" s="34"/>
      <c r="VZ517" s="34"/>
      <c r="WA517" s="34"/>
      <c r="WB517" s="34"/>
      <c r="WC517" s="34"/>
      <c r="WD517" s="34"/>
      <c r="WE517" s="34"/>
      <c r="WF517" s="34"/>
      <c r="WG517" s="34"/>
      <c r="WH517" s="34"/>
      <c r="WI517" s="34"/>
      <c r="WJ517" s="34"/>
      <c r="WK517" s="34"/>
      <c r="WL517" s="34"/>
      <c r="WM517" s="34"/>
      <c r="WN517" s="34"/>
      <c r="WO517" s="34"/>
      <c r="WP517" s="34"/>
      <c r="WQ517" s="34"/>
      <c r="WR517" s="34"/>
      <c r="WS517" s="34"/>
      <c r="WT517" s="34"/>
      <c r="WU517" s="34"/>
      <c r="WV517" s="34"/>
      <c r="WW517" s="34"/>
      <c r="WX517" s="34"/>
      <c r="WY517" s="34"/>
      <c r="WZ517" s="34"/>
      <c r="XA517" s="34"/>
      <c r="XB517" s="34"/>
      <c r="XC517" s="34"/>
      <c r="XD517" s="34"/>
      <c r="XE517" s="34"/>
      <c r="XF517" s="34"/>
      <c r="XG517" s="34"/>
      <c r="XH517" s="34"/>
      <c r="XI517" s="34"/>
      <c r="XJ517" s="34"/>
      <c r="XK517" s="34"/>
      <c r="XL517" s="34"/>
      <c r="XM517" s="34"/>
      <c r="XN517" s="34"/>
      <c r="XO517" s="34"/>
      <c r="XP517" s="34"/>
      <c r="XQ517" s="34"/>
      <c r="XR517" s="34"/>
      <c r="XS517" s="34"/>
      <c r="XT517" s="34"/>
      <c r="XU517" s="34"/>
      <c r="XV517" s="34"/>
      <c r="XW517" s="34"/>
      <c r="XX517" s="34"/>
      <c r="XY517" s="34"/>
      <c r="XZ517" s="34"/>
      <c r="YA517" s="34"/>
      <c r="YB517" s="34"/>
      <c r="YC517" s="34"/>
      <c r="YD517" s="34"/>
      <c r="YE517" s="34"/>
      <c r="YF517" s="34"/>
      <c r="YG517" s="34"/>
      <c r="YH517" s="34"/>
      <c r="YI517" s="34"/>
      <c r="YJ517" s="34"/>
      <c r="YK517" s="34"/>
      <c r="YL517" s="34"/>
      <c r="YM517" s="34"/>
      <c r="YN517" s="34"/>
      <c r="YO517" s="34"/>
      <c r="YP517" s="34"/>
      <c r="YQ517" s="34"/>
      <c r="YR517" s="34"/>
      <c r="YS517" s="34"/>
      <c r="YT517" s="34"/>
      <c r="YU517" s="34"/>
      <c r="YV517" s="34"/>
      <c r="YW517" s="34"/>
      <c r="YX517" s="34"/>
      <c r="YY517" s="34"/>
      <c r="YZ517" s="34"/>
      <c r="ZA517" s="34"/>
      <c r="ZB517" s="34"/>
      <c r="ZC517" s="34"/>
      <c r="ZD517" s="34"/>
      <c r="ZE517" s="34"/>
      <c r="ZF517" s="34"/>
      <c r="ZG517" s="34"/>
      <c r="ZH517" s="34"/>
      <c r="ZI517" s="34"/>
      <c r="ZJ517" s="34"/>
      <c r="ZK517" s="34"/>
      <c r="ZL517" s="34"/>
      <c r="ZM517" s="34"/>
      <c r="ZN517" s="34"/>
      <c r="ZO517" s="34"/>
      <c r="ZP517" s="34"/>
      <c r="ZQ517" s="34"/>
      <c r="ZR517" s="34"/>
      <c r="ZS517" s="34"/>
      <c r="ZT517" s="34"/>
      <c r="ZU517" s="34"/>
      <c r="ZV517" s="34"/>
      <c r="ZW517" s="34"/>
      <c r="ZX517" s="34"/>
      <c r="ZY517" s="34"/>
      <c r="ZZ517" s="34"/>
      <c r="AAA517" s="34"/>
      <c r="AAB517" s="34"/>
      <c r="AAC517" s="34"/>
      <c r="AAD517" s="34"/>
      <c r="AAE517" s="34"/>
      <c r="AAF517" s="34"/>
      <c r="AAG517" s="34"/>
      <c r="AAH517" s="34"/>
      <c r="AAI517" s="34"/>
      <c r="AAJ517" s="34"/>
      <c r="AAK517" s="34"/>
      <c r="AAL517" s="34"/>
      <c r="AAM517" s="34"/>
      <c r="AAN517" s="34"/>
      <c r="AAO517" s="34"/>
      <c r="AAP517" s="34"/>
      <c r="AAQ517" s="34"/>
      <c r="AAR517" s="34"/>
      <c r="AAS517" s="34"/>
      <c r="AAT517" s="34"/>
      <c r="AAU517" s="34"/>
      <c r="AAV517" s="34"/>
      <c r="AAW517" s="34"/>
      <c r="AAX517" s="34"/>
      <c r="AAY517" s="34"/>
      <c r="AAZ517" s="34"/>
      <c r="ABA517" s="34"/>
      <c r="ABB517" s="34"/>
      <c r="ABC517" s="34"/>
      <c r="ABD517" s="34"/>
      <c r="ABE517" s="34"/>
      <c r="ABF517" s="34"/>
      <c r="ABG517" s="34"/>
      <c r="ABH517" s="34"/>
      <c r="ABI517" s="34"/>
      <c r="ABJ517" s="34"/>
      <c r="ABK517" s="34"/>
      <c r="ABL517" s="34"/>
      <c r="ABM517" s="34"/>
      <c r="ABN517" s="34"/>
      <c r="ABO517" s="34"/>
      <c r="ABP517" s="34"/>
      <c r="ABQ517" s="34"/>
      <c r="ABR517" s="34"/>
      <c r="ABS517" s="34"/>
      <c r="ABT517" s="34"/>
      <c r="ABU517" s="34"/>
      <c r="ABV517" s="34"/>
      <c r="ABW517" s="34"/>
      <c r="ABX517" s="34"/>
      <c r="ABY517" s="34"/>
      <c r="ABZ517" s="34"/>
      <c r="ACA517" s="34"/>
      <c r="ACB517" s="34"/>
      <c r="ACC517" s="34"/>
      <c r="ACD517" s="34"/>
      <c r="ACE517" s="34"/>
      <c r="ACF517" s="34"/>
      <c r="ACG517" s="34"/>
      <c r="ACH517" s="34"/>
      <c r="ACI517" s="34"/>
      <c r="ACJ517" s="34"/>
      <c r="ACK517" s="34"/>
      <c r="ACL517" s="34"/>
      <c r="ACM517" s="34"/>
      <c r="ACN517" s="34"/>
      <c r="ACO517" s="34"/>
      <c r="ACP517" s="34"/>
      <c r="ACQ517" s="34"/>
      <c r="ACR517" s="34"/>
      <c r="ACS517" s="34"/>
      <c r="ACT517" s="34"/>
      <c r="ACU517" s="34"/>
      <c r="ACV517" s="34"/>
      <c r="ACW517" s="34"/>
      <c r="ACX517" s="34"/>
      <c r="ACY517" s="34"/>
      <c r="ACZ517" s="34"/>
      <c r="ADA517" s="34"/>
      <c r="ADB517" s="34"/>
      <c r="ADC517" s="34"/>
      <c r="ADD517" s="34"/>
      <c r="ADE517" s="34"/>
      <c r="ADF517" s="34"/>
      <c r="ADG517" s="34"/>
      <c r="ADH517" s="34"/>
      <c r="ADI517" s="34"/>
      <c r="ADJ517" s="34"/>
      <c r="ADK517" s="34"/>
      <c r="ADL517" s="34"/>
      <c r="ADM517" s="34"/>
      <c r="ADN517" s="34"/>
      <c r="ADO517" s="34"/>
      <c r="ADP517" s="34"/>
      <c r="ADQ517" s="34"/>
      <c r="ADR517" s="34"/>
      <c r="ADS517" s="34"/>
      <c r="ADT517" s="34"/>
      <c r="ADU517" s="34"/>
      <c r="ADV517" s="34"/>
      <c r="ADW517" s="34"/>
      <c r="ADX517" s="34"/>
      <c r="ADY517" s="34"/>
      <c r="ADZ517" s="34"/>
      <c r="AEA517" s="34"/>
      <c r="AEB517" s="34"/>
      <c r="AEC517" s="34"/>
      <c r="AED517" s="34"/>
      <c r="AEE517" s="34"/>
      <c r="AEF517" s="34"/>
      <c r="AEG517" s="34"/>
      <c r="AEH517" s="34"/>
      <c r="AEI517" s="34"/>
      <c r="AEJ517" s="34"/>
      <c r="AEK517" s="34"/>
      <c r="AEL517" s="34"/>
      <c r="AEM517" s="34"/>
      <c r="AEN517" s="34"/>
      <c r="AEO517" s="34"/>
      <c r="AEP517" s="34"/>
      <c r="AEQ517" s="34"/>
      <c r="AER517" s="34"/>
      <c r="AES517" s="34"/>
      <c r="AET517" s="34"/>
      <c r="AEU517" s="34"/>
      <c r="AEV517" s="34"/>
      <c r="AEW517" s="34"/>
      <c r="AEX517" s="34"/>
      <c r="AEY517" s="34"/>
      <c r="AEZ517" s="34"/>
      <c r="AFA517" s="34"/>
      <c r="AFB517" s="34"/>
      <c r="AFC517" s="34"/>
      <c r="AFD517" s="34"/>
      <c r="AFE517" s="34"/>
      <c r="AFF517" s="34"/>
      <c r="AFG517" s="34"/>
      <c r="AFH517" s="34"/>
      <c r="AFI517" s="34"/>
      <c r="AFJ517" s="34"/>
      <c r="AFK517" s="34"/>
      <c r="AFL517" s="34"/>
      <c r="AFM517" s="34"/>
      <c r="AFN517" s="34"/>
      <c r="AFO517" s="34"/>
      <c r="AFP517" s="34"/>
      <c r="AFQ517" s="34"/>
      <c r="AFR517" s="34"/>
      <c r="AFS517" s="34"/>
      <c r="AFT517" s="34"/>
      <c r="AFU517" s="34"/>
      <c r="AFV517" s="34"/>
      <c r="AFW517" s="34"/>
      <c r="AFX517" s="34"/>
      <c r="AFY517" s="34"/>
      <c r="AFZ517" s="34"/>
      <c r="AGA517" s="34"/>
      <c r="AGB517" s="34"/>
      <c r="AGC517" s="34"/>
      <c r="AGD517" s="34"/>
      <c r="AGE517" s="34"/>
      <c r="AGF517" s="34"/>
      <c r="AGG517" s="34"/>
      <c r="AGH517" s="34"/>
      <c r="AGI517" s="34"/>
      <c r="AGJ517" s="34"/>
      <c r="AGK517" s="34"/>
      <c r="AGL517" s="34"/>
      <c r="AGM517" s="34"/>
      <c r="AGN517" s="34"/>
      <c r="AGO517" s="34"/>
      <c r="AGP517" s="34"/>
      <c r="AGQ517" s="34"/>
      <c r="AGR517" s="34"/>
      <c r="AGS517" s="34"/>
      <c r="AGT517" s="34"/>
      <c r="AGU517" s="34"/>
      <c r="AGV517" s="34"/>
      <c r="AGW517" s="34"/>
      <c r="AGX517" s="34"/>
      <c r="AGY517" s="34"/>
      <c r="AGZ517" s="34"/>
      <c r="AHA517" s="34"/>
      <c r="AHB517" s="34"/>
      <c r="AHC517" s="34"/>
      <c r="AHD517" s="34"/>
      <c r="AHE517" s="34"/>
      <c r="AHF517" s="34"/>
      <c r="AHG517" s="34"/>
      <c r="AHH517" s="34"/>
      <c r="AHI517" s="34"/>
      <c r="AHJ517" s="34"/>
      <c r="AHK517" s="34"/>
      <c r="AHL517" s="34"/>
      <c r="AHM517" s="34"/>
      <c r="AHN517" s="34"/>
      <c r="AHO517" s="34"/>
      <c r="AHP517" s="34"/>
      <c r="AHQ517" s="34"/>
      <c r="AHR517" s="34"/>
      <c r="AHS517" s="34"/>
      <c r="AHT517" s="34"/>
      <c r="AHU517" s="34"/>
      <c r="AHV517" s="34"/>
      <c r="AHW517" s="34"/>
      <c r="AHX517" s="34"/>
      <c r="AHY517" s="34"/>
      <c r="AHZ517" s="34"/>
      <c r="AIA517" s="34"/>
      <c r="AIB517" s="34"/>
      <c r="AIC517" s="34"/>
      <c r="AID517" s="34"/>
      <c r="AIE517" s="34"/>
      <c r="AIF517" s="34"/>
      <c r="AIG517" s="34"/>
      <c r="AIH517" s="34"/>
      <c r="AII517" s="34"/>
      <c r="AIJ517" s="34"/>
      <c r="AIK517" s="34"/>
      <c r="AIL517" s="34"/>
      <c r="AIM517" s="34"/>
      <c r="AIN517" s="34"/>
      <c r="AIO517" s="34"/>
      <c r="AIP517" s="34"/>
      <c r="AIQ517" s="34"/>
      <c r="AIR517" s="34"/>
      <c r="AIS517" s="34"/>
      <c r="AIT517" s="34"/>
      <c r="AIU517" s="34"/>
      <c r="AIV517" s="34"/>
      <c r="AIW517" s="34"/>
      <c r="AIX517" s="34"/>
      <c r="AIY517" s="34"/>
      <c r="AIZ517" s="34"/>
      <c r="AJA517" s="34"/>
      <c r="AJB517" s="34"/>
      <c r="AJC517" s="34"/>
      <c r="AJD517" s="34"/>
      <c r="AJE517" s="34"/>
      <c r="AJF517" s="34"/>
      <c r="AJG517" s="34"/>
      <c r="AJH517" s="34"/>
      <c r="AJI517" s="34"/>
      <c r="AJJ517" s="34"/>
      <c r="AJK517" s="34"/>
      <c r="AJL517" s="34"/>
      <c r="AJM517" s="34"/>
      <c r="AJN517" s="34"/>
      <c r="AJO517" s="34"/>
      <c r="AJP517" s="34"/>
      <c r="AJQ517" s="34"/>
      <c r="AJR517" s="34"/>
      <c r="AJS517" s="34"/>
      <c r="AJT517" s="34"/>
      <c r="AJU517" s="34"/>
      <c r="AJV517" s="34"/>
      <c r="AJW517" s="34"/>
      <c r="AJX517" s="34"/>
      <c r="AJY517" s="34"/>
      <c r="AJZ517" s="34"/>
      <c r="AKA517" s="34"/>
      <c r="AKB517" s="34"/>
      <c r="AKC517" s="34"/>
      <c r="AKD517" s="34"/>
      <c r="AKE517" s="34"/>
      <c r="AKF517" s="34"/>
      <c r="AKG517" s="34"/>
      <c r="AKH517" s="34"/>
      <c r="AKI517" s="34"/>
      <c r="AKJ517" s="34"/>
      <c r="AKK517" s="34"/>
      <c r="AKL517" s="34"/>
      <c r="AKM517" s="34"/>
      <c r="AKN517" s="34"/>
      <c r="AKO517" s="34"/>
      <c r="AKP517" s="34"/>
      <c r="AKQ517" s="34"/>
      <c r="AKR517" s="34"/>
      <c r="AKS517" s="34"/>
      <c r="AKT517" s="34"/>
      <c r="AKU517" s="34"/>
      <c r="AKV517" s="34"/>
      <c r="AKW517" s="34"/>
      <c r="AKX517" s="34"/>
      <c r="AKY517" s="34"/>
      <c r="AKZ517" s="34"/>
      <c r="ALA517" s="34"/>
      <c r="ALB517" s="34"/>
      <c r="ALC517" s="34"/>
      <c r="ALD517" s="34"/>
      <c r="ALE517" s="34"/>
      <c r="ALF517" s="34"/>
      <c r="ALG517" s="34"/>
      <c r="ALH517" s="34"/>
      <c r="ALI517" s="34"/>
      <c r="ALJ517" s="34"/>
      <c r="ALK517" s="34"/>
      <c r="ALL517" s="34"/>
      <c r="ALM517" s="34"/>
      <c r="ALN517" s="34"/>
      <c r="ALO517" s="34"/>
      <c r="ALP517" s="34"/>
      <c r="ALQ517" s="34"/>
      <c r="ALR517" s="34"/>
      <c r="ALS517" s="34"/>
      <c r="ALT517" s="34"/>
      <c r="ALU517" s="34"/>
      <c r="ALV517" s="34"/>
      <c r="ALW517" s="34"/>
      <c r="ALX517" s="34"/>
      <c r="ALY517" s="34"/>
      <c r="ALZ517" s="34"/>
      <c r="AMA517" s="34"/>
      <c r="AMB517" s="34"/>
      <c r="AMC517" s="34"/>
      <c r="AMD517" s="34"/>
      <c r="AME517" s="34"/>
      <c r="AMF517" s="34"/>
      <c r="AMG517" s="34"/>
      <c r="AMH517" s="34"/>
      <c r="AMI517" s="34"/>
      <c r="AMJ517" s="34"/>
      <c r="AMK517" s="34"/>
    </row>
    <row r="518" spans="1:1025" ht="15.75" x14ac:dyDescent="0.25">
      <c r="A518" s="34"/>
      <c r="B518" s="57" t="s">
        <v>15</v>
      </c>
      <c r="C518" s="30"/>
      <c r="D518" s="32">
        <f t="shared" ref="D517:D520" si="13">D123+D251+D379+D507</f>
        <v>212503.27965839993</v>
      </c>
      <c r="E518" s="42"/>
      <c r="F518" s="34"/>
      <c r="G518" s="7" t="s">
        <v>18</v>
      </c>
      <c r="H518" s="32">
        <f t="shared" si="12"/>
        <v>0</v>
      </c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  <c r="AJ518" s="34"/>
      <c r="AK518" s="34"/>
      <c r="AL518" s="34"/>
      <c r="AM518" s="34"/>
      <c r="AN518" s="34"/>
      <c r="AO518" s="34"/>
      <c r="AP518" s="34"/>
      <c r="AQ518" s="34"/>
      <c r="AR518" s="34"/>
      <c r="AS518" s="34"/>
      <c r="AT518" s="34"/>
      <c r="AU518" s="34"/>
      <c r="AV518" s="34"/>
      <c r="AW518" s="34"/>
      <c r="AX518" s="34"/>
      <c r="AY518" s="34"/>
      <c r="AZ518" s="34"/>
      <c r="BA518" s="34"/>
      <c r="BB518" s="34"/>
      <c r="BC518" s="34"/>
      <c r="BD518" s="34"/>
      <c r="BE518" s="34"/>
      <c r="BF518" s="34"/>
      <c r="BG518" s="34"/>
      <c r="BH518" s="34"/>
      <c r="BI518" s="34"/>
      <c r="BJ518" s="34"/>
      <c r="BK518" s="34"/>
      <c r="BL518" s="34"/>
      <c r="BM518" s="34"/>
      <c r="BN518" s="34"/>
      <c r="BO518" s="34"/>
      <c r="BP518" s="34"/>
      <c r="BQ518" s="34"/>
      <c r="BR518" s="34"/>
      <c r="BS518" s="34"/>
      <c r="BT518" s="34"/>
      <c r="BU518" s="34"/>
      <c r="BV518" s="34"/>
      <c r="BW518" s="34"/>
      <c r="BX518" s="34"/>
      <c r="BY518" s="34"/>
      <c r="BZ518" s="34"/>
      <c r="CA518" s="34"/>
      <c r="CB518" s="34"/>
      <c r="CC518" s="34"/>
      <c r="CD518" s="34"/>
      <c r="CE518" s="34"/>
      <c r="CF518" s="34"/>
      <c r="CG518" s="34"/>
      <c r="CH518" s="34"/>
      <c r="CI518" s="34"/>
      <c r="CJ518" s="34"/>
      <c r="CK518" s="34"/>
      <c r="CL518" s="34"/>
      <c r="CM518" s="34"/>
      <c r="CN518" s="34"/>
      <c r="CO518" s="34"/>
      <c r="CP518" s="34"/>
      <c r="CQ518" s="34"/>
      <c r="CR518" s="34"/>
      <c r="CS518" s="34"/>
      <c r="CT518" s="34"/>
      <c r="CU518" s="34"/>
      <c r="CV518" s="34"/>
      <c r="CW518" s="34"/>
      <c r="CX518" s="34"/>
      <c r="CY518" s="34"/>
      <c r="CZ518" s="34"/>
      <c r="DA518" s="34"/>
      <c r="DB518" s="34"/>
      <c r="DC518" s="34"/>
      <c r="DD518" s="34"/>
      <c r="DE518" s="34"/>
      <c r="DF518" s="34"/>
      <c r="DG518" s="34"/>
      <c r="DH518" s="34"/>
      <c r="DI518" s="34"/>
      <c r="DJ518" s="34"/>
      <c r="DK518" s="34"/>
      <c r="DL518" s="34"/>
      <c r="DM518" s="34"/>
      <c r="DN518" s="34"/>
      <c r="DO518" s="34"/>
      <c r="DP518" s="34"/>
      <c r="DQ518" s="34"/>
      <c r="DR518" s="34"/>
      <c r="DS518" s="34"/>
      <c r="DT518" s="34"/>
      <c r="DU518" s="34"/>
      <c r="DV518" s="34"/>
      <c r="DW518" s="34"/>
      <c r="DX518" s="34"/>
      <c r="DY518" s="34"/>
      <c r="DZ518" s="34"/>
      <c r="EA518" s="34"/>
      <c r="EB518" s="34"/>
      <c r="EC518" s="34"/>
      <c r="ED518" s="34"/>
      <c r="EE518" s="34"/>
      <c r="EF518" s="34"/>
      <c r="EG518" s="34"/>
      <c r="EH518" s="34"/>
      <c r="EI518" s="34"/>
      <c r="EJ518" s="34"/>
      <c r="EK518" s="34"/>
      <c r="EL518" s="34"/>
      <c r="EM518" s="34"/>
      <c r="EN518" s="34"/>
      <c r="EO518" s="34"/>
      <c r="EP518" s="34"/>
      <c r="EQ518" s="34"/>
      <c r="ER518" s="34"/>
      <c r="ES518" s="34"/>
      <c r="ET518" s="34"/>
      <c r="EU518" s="34"/>
      <c r="EV518" s="34"/>
      <c r="EW518" s="34"/>
      <c r="EX518" s="34"/>
      <c r="EY518" s="34"/>
      <c r="EZ518" s="34"/>
      <c r="FA518" s="34"/>
      <c r="FB518" s="34"/>
      <c r="FC518" s="34"/>
      <c r="FD518" s="34"/>
      <c r="FE518" s="34"/>
      <c r="FF518" s="34"/>
      <c r="FG518" s="34"/>
      <c r="FH518" s="34"/>
      <c r="FI518" s="34"/>
      <c r="FJ518" s="34"/>
      <c r="FK518" s="34"/>
      <c r="FL518" s="34"/>
      <c r="FM518" s="34"/>
      <c r="FN518" s="34"/>
      <c r="FO518" s="34"/>
      <c r="FP518" s="34"/>
      <c r="FQ518" s="34"/>
      <c r="FR518" s="34"/>
      <c r="FS518" s="34"/>
      <c r="FT518" s="34"/>
      <c r="FU518" s="34"/>
      <c r="FV518" s="34"/>
      <c r="FW518" s="34"/>
      <c r="FX518" s="34"/>
      <c r="FY518" s="34"/>
      <c r="FZ518" s="34"/>
      <c r="GA518" s="34"/>
      <c r="GB518" s="34"/>
      <c r="GC518" s="34"/>
      <c r="GD518" s="34"/>
      <c r="GE518" s="34"/>
      <c r="GF518" s="34"/>
      <c r="GG518" s="34"/>
      <c r="GH518" s="34"/>
      <c r="GI518" s="34"/>
      <c r="GJ518" s="34"/>
      <c r="GK518" s="34"/>
      <c r="GL518" s="34"/>
      <c r="GM518" s="34"/>
      <c r="GN518" s="34"/>
      <c r="GO518" s="34"/>
      <c r="GP518" s="34"/>
      <c r="GQ518" s="34"/>
      <c r="GR518" s="34"/>
      <c r="GS518" s="34"/>
      <c r="GT518" s="34"/>
      <c r="GU518" s="34"/>
      <c r="GV518" s="34"/>
      <c r="GW518" s="34"/>
      <c r="GX518" s="34"/>
      <c r="GY518" s="34"/>
      <c r="GZ518" s="34"/>
      <c r="HA518" s="34"/>
      <c r="HB518" s="34"/>
      <c r="HC518" s="34"/>
      <c r="HD518" s="34"/>
      <c r="HE518" s="34"/>
      <c r="HF518" s="34"/>
      <c r="HG518" s="34"/>
      <c r="HH518" s="34"/>
      <c r="HI518" s="34"/>
      <c r="HJ518" s="34"/>
      <c r="HK518" s="34"/>
      <c r="HL518" s="34"/>
      <c r="HM518" s="34"/>
      <c r="HN518" s="34"/>
      <c r="HO518" s="34"/>
      <c r="HP518" s="34"/>
      <c r="HQ518" s="34"/>
      <c r="HR518" s="34"/>
      <c r="HS518" s="34"/>
      <c r="HT518" s="34"/>
      <c r="HU518" s="34"/>
      <c r="HV518" s="34"/>
      <c r="HW518" s="34"/>
      <c r="HX518" s="34"/>
      <c r="HY518" s="34"/>
      <c r="HZ518" s="34"/>
      <c r="IA518" s="34"/>
      <c r="IB518" s="34"/>
      <c r="IC518" s="34"/>
      <c r="ID518" s="34"/>
      <c r="IE518" s="34"/>
      <c r="IF518" s="34"/>
      <c r="IG518" s="34"/>
      <c r="IH518" s="34"/>
      <c r="II518" s="34"/>
      <c r="IJ518" s="34"/>
      <c r="IK518" s="34"/>
      <c r="IL518" s="34"/>
      <c r="IM518" s="34"/>
      <c r="IN518" s="34"/>
      <c r="IO518" s="34"/>
      <c r="IP518" s="34"/>
      <c r="IQ518" s="34"/>
      <c r="IR518" s="34"/>
      <c r="IS518" s="34"/>
      <c r="IT518" s="34"/>
      <c r="IU518" s="34"/>
      <c r="IV518" s="34"/>
      <c r="IW518" s="34"/>
      <c r="IX518" s="34"/>
      <c r="IY518" s="34"/>
      <c r="IZ518" s="34"/>
      <c r="JA518" s="34"/>
      <c r="JB518" s="34"/>
      <c r="JC518" s="34"/>
      <c r="JD518" s="34"/>
      <c r="JE518" s="34"/>
      <c r="JF518" s="34"/>
      <c r="JG518" s="34"/>
      <c r="JH518" s="34"/>
      <c r="JI518" s="34"/>
      <c r="JJ518" s="34"/>
      <c r="JK518" s="34"/>
      <c r="JL518" s="34"/>
      <c r="JM518" s="34"/>
      <c r="JN518" s="34"/>
      <c r="JO518" s="34"/>
      <c r="JP518" s="34"/>
      <c r="JQ518" s="34"/>
      <c r="JR518" s="34"/>
      <c r="JS518" s="34"/>
      <c r="JT518" s="34"/>
      <c r="JU518" s="34"/>
      <c r="JV518" s="34"/>
      <c r="JW518" s="34"/>
      <c r="JX518" s="34"/>
      <c r="JY518" s="34"/>
      <c r="JZ518" s="34"/>
      <c r="KA518" s="34"/>
      <c r="KB518" s="34"/>
      <c r="KC518" s="34"/>
      <c r="KD518" s="34"/>
      <c r="KE518" s="34"/>
      <c r="KF518" s="34"/>
      <c r="KG518" s="34"/>
      <c r="KH518" s="34"/>
      <c r="KI518" s="34"/>
      <c r="KJ518" s="34"/>
      <c r="KK518" s="34"/>
      <c r="KL518" s="34"/>
      <c r="KM518" s="34"/>
      <c r="KN518" s="34"/>
      <c r="KO518" s="34"/>
      <c r="KP518" s="34"/>
      <c r="KQ518" s="34"/>
      <c r="KR518" s="34"/>
      <c r="KS518" s="34"/>
      <c r="KT518" s="34"/>
      <c r="KU518" s="34"/>
      <c r="KV518" s="34"/>
      <c r="KW518" s="34"/>
      <c r="KX518" s="34"/>
      <c r="KY518" s="34"/>
      <c r="KZ518" s="34"/>
      <c r="LA518" s="34"/>
      <c r="LB518" s="34"/>
      <c r="LC518" s="34"/>
      <c r="LD518" s="34"/>
      <c r="LE518" s="34"/>
      <c r="LF518" s="34"/>
      <c r="LG518" s="34"/>
      <c r="LH518" s="34"/>
      <c r="LI518" s="34"/>
      <c r="LJ518" s="34"/>
      <c r="LK518" s="34"/>
      <c r="LL518" s="34"/>
      <c r="LM518" s="34"/>
      <c r="LN518" s="34"/>
      <c r="LO518" s="34"/>
      <c r="LP518" s="34"/>
      <c r="LQ518" s="34"/>
      <c r="LR518" s="34"/>
      <c r="LS518" s="34"/>
      <c r="LT518" s="34"/>
      <c r="LU518" s="34"/>
      <c r="LV518" s="34"/>
      <c r="LW518" s="34"/>
      <c r="LX518" s="34"/>
      <c r="LY518" s="34"/>
      <c r="LZ518" s="34"/>
      <c r="MA518" s="34"/>
      <c r="MB518" s="34"/>
      <c r="MC518" s="34"/>
      <c r="MD518" s="34"/>
      <c r="ME518" s="34"/>
      <c r="MF518" s="34"/>
      <c r="MG518" s="34"/>
      <c r="MH518" s="34"/>
      <c r="MI518" s="34"/>
      <c r="MJ518" s="34"/>
      <c r="MK518" s="34"/>
      <c r="ML518" s="34"/>
      <c r="MM518" s="34"/>
      <c r="MN518" s="34"/>
      <c r="MO518" s="34"/>
      <c r="MP518" s="34"/>
      <c r="MQ518" s="34"/>
      <c r="MR518" s="34"/>
      <c r="MS518" s="34"/>
      <c r="MT518" s="34"/>
      <c r="MU518" s="34"/>
      <c r="MV518" s="34"/>
      <c r="MW518" s="34"/>
      <c r="MX518" s="34"/>
      <c r="MY518" s="34"/>
      <c r="MZ518" s="34"/>
      <c r="NA518" s="34"/>
      <c r="NB518" s="34"/>
      <c r="NC518" s="34"/>
      <c r="ND518" s="34"/>
      <c r="NE518" s="34"/>
      <c r="NF518" s="34"/>
      <c r="NG518" s="34"/>
      <c r="NH518" s="34"/>
      <c r="NI518" s="34"/>
      <c r="NJ518" s="34"/>
      <c r="NK518" s="34"/>
      <c r="NL518" s="34"/>
      <c r="NM518" s="34"/>
      <c r="NN518" s="34"/>
      <c r="NO518" s="34"/>
      <c r="NP518" s="34"/>
      <c r="NQ518" s="34"/>
      <c r="NR518" s="34"/>
      <c r="NS518" s="34"/>
      <c r="NT518" s="34"/>
      <c r="NU518" s="34"/>
      <c r="NV518" s="34"/>
      <c r="NW518" s="34"/>
      <c r="NX518" s="34"/>
      <c r="NY518" s="34"/>
      <c r="NZ518" s="34"/>
      <c r="OA518" s="34"/>
      <c r="OB518" s="34"/>
      <c r="OC518" s="34"/>
      <c r="OD518" s="34"/>
      <c r="OE518" s="34"/>
      <c r="OF518" s="34"/>
      <c r="OG518" s="34"/>
      <c r="OH518" s="34"/>
      <c r="OI518" s="34"/>
      <c r="OJ518" s="34"/>
      <c r="OK518" s="34"/>
      <c r="OL518" s="34"/>
      <c r="OM518" s="34"/>
      <c r="ON518" s="34"/>
      <c r="OO518" s="34"/>
      <c r="OP518" s="34"/>
      <c r="OQ518" s="34"/>
      <c r="OR518" s="34"/>
      <c r="OS518" s="34"/>
      <c r="OT518" s="34"/>
      <c r="OU518" s="34"/>
      <c r="OV518" s="34"/>
      <c r="OW518" s="34"/>
      <c r="OX518" s="34"/>
      <c r="OY518" s="34"/>
      <c r="OZ518" s="34"/>
      <c r="PA518" s="34"/>
      <c r="PB518" s="34"/>
      <c r="PC518" s="34"/>
      <c r="PD518" s="34"/>
      <c r="PE518" s="34"/>
      <c r="PF518" s="34"/>
      <c r="PG518" s="34"/>
      <c r="PH518" s="34"/>
      <c r="PI518" s="34"/>
      <c r="PJ518" s="34"/>
      <c r="PK518" s="34"/>
      <c r="PL518" s="34"/>
      <c r="PM518" s="34"/>
      <c r="PN518" s="34"/>
      <c r="PO518" s="34"/>
      <c r="PP518" s="34"/>
      <c r="PQ518" s="34"/>
      <c r="PR518" s="34"/>
      <c r="PS518" s="34"/>
      <c r="PT518" s="34"/>
      <c r="PU518" s="34"/>
      <c r="PV518" s="34"/>
      <c r="PW518" s="34"/>
      <c r="PX518" s="34"/>
      <c r="PY518" s="34"/>
      <c r="PZ518" s="34"/>
      <c r="QA518" s="34"/>
      <c r="QB518" s="34"/>
      <c r="QC518" s="34"/>
      <c r="QD518" s="34"/>
      <c r="QE518" s="34"/>
      <c r="QF518" s="34"/>
      <c r="QG518" s="34"/>
      <c r="QH518" s="34"/>
      <c r="QI518" s="34"/>
      <c r="QJ518" s="34"/>
      <c r="QK518" s="34"/>
      <c r="QL518" s="34"/>
      <c r="QM518" s="34"/>
      <c r="QN518" s="34"/>
      <c r="QO518" s="34"/>
      <c r="QP518" s="34"/>
      <c r="QQ518" s="34"/>
      <c r="QR518" s="34"/>
      <c r="QS518" s="34"/>
      <c r="QT518" s="34"/>
      <c r="QU518" s="34"/>
      <c r="QV518" s="34"/>
      <c r="QW518" s="34"/>
      <c r="QX518" s="34"/>
      <c r="QY518" s="34"/>
      <c r="QZ518" s="34"/>
      <c r="RA518" s="34"/>
      <c r="RB518" s="34"/>
      <c r="RC518" s="34"/>
      <c r="RD518" s="34"/>
      <c r="RE518" s="34"/>
      <c r="RF518" s="34"/>
      <c r="RG518" s="34"/>
      <c r="RH518" s="34"/>
      <c r="RI518" s="34"/>
      <c r="RJ518" s="34"/>
      <c r="RK518" s="34"/>
      <c r="RL518" s="34"/>
      <c r="RM518" s="34"/>
      <c r="RN518" s="34"/>
      <c r="RO518" s="34"/>
      <c r="RP518" s="34"/>
      <c r="RQ518" s="34"/>
      <c r="RR518" s="34"/>
      <c r="RS518" s="34"/>
      <c r="RT518" s="34"/>
      <c r="RU518" s="34"/>
      <c r="RV518" s="34"/>
      <c r="RW518" s="34"/>
      <c r="RX518" s="34"/>
      <c r="RY518" s="34"/>
      <c r="RZ518" s="34"/>
      <c r="SA518" s="34"/>
      <c r="SB518" s="34"/>
      <c r="SC518" s="34"/>
      <c r="SD518" s="34"/>
      <c r="SE518" s="34"/>
      <c r="SF518" s="34"/>
      <c r="SG518" s="34"/>
      <c r="SH518" s="34"/>
      <c r="SI518" s="34"/>
      <c r="SJ518" s="34"/>
      <c r="SK518" s="34"/>
      <c r="SL518" s="34"/>
      <c r="SM518" s="34"/>
      <c r="SN518" s="34"/>
      <c r="SO518" s="34"/>
      <c r="SP518" s="34"/>
      <c r="SQ518" s="34"/>
      <c r="SR518" s="34"/>
      <c r="SS518" s="34"/>
      <c r="ST518" s="34"/>
      <c r="SU518" s="34"/>
      <c r="SV518" s="34"/>
      <c r="SW518" s="34"/>
      <c r="SX518" s="34"/>
      <c r="SY518" s="34"/>
      <c r="SZ518" s="34"/>
      <c r="TA518" s="34"/>
      <c r="TB518" s="34"/>
      <c r="TC518" s="34"/>
      <c r="TD518" s="34"/>
      <c r="TE518" s="34"/>
      <c r="TF518" s="34"/>
      <c r="TG518" s="34"/>
      <c r="TH518" s="34"/>
      <c r="TI518" s="34"/>
      <c r="TJ518" s="34"/>
      <c r="TK518" s="34"/>
      <c r="TL518" s="34"/>
      <c r="TM518" s="34"/>
      <c r="TN518" s="34"/>
      <c r="TO518" s="34"/>
      <c r="TP518" s="34"/>
      <c r="TQ518" s="34"/>
      <c r="TR518" s="34"/>
      <c r="TS518" s="34"/>
      <c r="TT518" s="34"/>
      <c r="TU518" s="34"/>
      <c r="TV518" s="34"/>
      <c r="TW518" s="34"/>
      <c r="TX518" s="34"/>
      <c r="TY518" s="34"/>
      <c r="TZ518" s="34"/>
      <c r="UA518" s="34"/>
      <c r="UB518" s="34"/>
      <c r="UC518" s="34"/>
      <c r="UD518" s="34"/>
      <c r="UE518" s="34"/>
      <c r="UF518" s="34"/>
      <c r="UG518" s="34"/>
      <c r="UH518" s="34"/>
      <c r="UI518" s="34"/>
      <c r="UJ518" s="34"/>
      <c r="UK518" s="34"/>
      <c r="UL518" s="34"/>
      <c r="UM518" s="34"/>
      <c r="UN518" s="34"/>
      <c r="UO518" s="34"/>
      <c r="UP518" s="34"/>
      <c r="UQ518" s="34"/>
      <c r="UR518" s="34"/>
      <c r="US518" s="34"/>
      <c r="UT518" s="34"/>
      <c r="UU518" s="34"/>
      <c r="UV518" s="34"/>
      <c r="UW518" s="34"/>
      <c r="UX518" s="34"/>
      <c r="UY518" s="34"/>
      <c r="UZ518" s="34"/>
      <c r="VA518" s="34"/>
      <c r="VB518" s="34"/>
      <c r="VC518" s="34"/>
      <c r="VD518" s="34"/>
      <c r="VE518" s="34"/>
      <c r="VF518" s="34"/>
      <c r="VG518" s="34"/>
      <c r="VH518" s="34"/>
      <c r="VI518" s="34"/>
      <c r="VJ518" s="34"/>
      <c r="VK518" s="34"/>
      <c r="VL518" s="34"/>
      <c r="VM518" s="34"/>
      <c r="VN518" s="34"/>
      <c r="VO518" s="34"/>
      <c r="VP518" s="34"/>
      <c r="VQ518" s="34"/>
      <c r="VR518" s="34"/>
      <c r="VS518" s="34"/>
      <c r="VT518" s="34"/>
      <c r="VU518" s="34"/>
      <c r="VV518" s="34"/>
      <c r="VW518" s="34"/>
      <c r="VX518" s="34"/>
      <c r="VY518" s="34"/>
      <c r="VZ518" s="34"/>
      <c r="WA518" s="34"/>
      <c r="WB518" s="34"/>
      <c r="WC518" s="34"/>
      <c r="WD518" s="34"/>
      <c r="WE518" s="34"/>
      <c r="WF518" s="34"/>
      <c r="WG518" s="34"/>
      <c r="WH518" s="34"/>
      <c r="WI518" s="34"/>
      <c r="WJ518" s="34"/>
      <c r="WK518" s="34"/>
      <c r="WL518" s="34"/>
      <c r="WM518" s="34"/>
      <c r="WN518" s="34"/>
      <c r="WO518" s="34"/>
      <c r="WP518" s="34"/>
      <c r="WQ518" s="34"/>
      <c r="WR518" s="34"/>
      <c r="WS518" s="34"/>
      <c r="WT518" s="34"/>
      <c r="WU518" s="34"/>
      <c r="WV518" s="34"/>
      <c r="WW518" s="34"/>
      <c r="WX518" s="34"/>
      <c r="WY518" s="34"/>
      <c r="WZ518" s="34"/>
      <c r="XA518" s="34"/>
      <c r="XB518" s="34"/>
      <c r="XC518" s="34"/>
      <c r="XD518" s="34"/>
      <c r="XE518" s="34"/>
      <c r="XF518" s="34"/>
      <c r="XG518" s="34"/>
      <c r="XH518" s="34"/>
      <c r="XI518" s="34"/>
      <c r="XJ518" s="34"/>
      <c r="XK518" s="34"/>
      <c r="XL518" s="34"/>
      <c r="XM518" s="34"/>
      <c r="XN518" s="34"/>
      <c r="XO518" s="34"/>
      <c r="XP518" s="34"/>
      <c r="XQ518" s="34"/>
      <c r="XR518" s="34"/>
      <c r="XS518" s="34"/>
      <c r="XT518" s="34"/>
      <c r="XU518" s="34"/>
      <c r="XV518" s="34"/>
      <c r="XW518" s="34"/>
      <c r="XX518" s="34"/>
      <c r="XY518" s="34"/>
      <c r="XZ518" s="34"/>
      <c r="YA518" s="34"/>
      <c r="YB518" s="34"/>
      <c r="YC518" s="34"/>
      <c r="YD518" s="34"/>
      <c r="YE518" s="34"/>
      <c r="YF518" s="34"/>
      <c r="YG518" s="34"/>
      <c r="YH518" s="34"/>
      <c r="YI518" s="34"/>
      <c r="YJ518" s="34"/>
      <c r="YK518" s="34"/>
      <c r="YL518" s="34"/>
      <c r="YM518" s="34"/>
      <c r="YN518" s="34"/>
      <c r="YO518" s="34"/>
      <c r="YP518" s="34"/>
      <c r="YQ518" s="34"/>
      <c r="YR518" s="34"/>
      <c r="YS518" s="34"/>
      <c r="YT518" s="34"/>
      <c r="YU518" s="34"/>
      <c r="YV518" s="34"/>
      <c r="YW518" s="34"/>
      <c r="YX518" s="34"/>
      <c r="YY518" s="34"/>
      <c r="YZ518" s="34"/>
      <c r="ZA518" s="34"/>
      <c r="ZB518" s="34"/>
      <c r="ZC518" s="34"/>
      <c r="ZD518" s="34"/>
      <c r="ZE518" s="34"/>
      <c r="ZF518" s="34"/>
      <c r="ZG518" s="34"/>
      <c r="ZH518" s="34"/>
      <c r="ZI518" s="34"/>
      <c r="ZJ518" s="34"/>
      <c r="ZK518" s="34"/>
      <c r="ZL518" s="34"/>
      <c r="ZM518" s="34"/>
      <c r="ZN518" s="34"/>
      <c r="ZO518" s="34"/>
      <c r="ZP518" s="34"/>
      <c r="ZQ518" s="34"/>
      <c r="ZR518" s="34"/>
      <c r="ZS518" s="34"/>
      <c r="ZT518" s="34"/>
      <c r="ZU518" s="34"/>
      <c r="ZV518" s="34"/>
      <c r="ZW518" s="34"/>
      <c r="ZX518" s="34"/>
      <c r="ZY518" s="34"/>
      <c r="ZZ518" s="34"/>
      <c r="AAA518" s="34"/>
      <c r="AAB518" s="34"/>
      <c r="AAC518" s="34"/>
      <c r="AAD518" s="34"/>
      <c r="AAE518" s="34"/>
      <c r="AAF518" s="34"/>
      <c r="AAG518" s="34"/>
      <c r="AAH518" s="34"/>
      <c r="AAI518" s="34"/>
      <c r="AAJ518" s="34"/>
      <c r="AAK518" s="34"/>
      <c r="AAL518" s="34"/>
      <c r="AAM518" s="34"/>
      <c r="AAN518" s="34"/>
      <c r="AAO518" s="34"/>
      <c r="AAP518" s="34"/>
      <c r="AAQ518" s="34"/>
      <c r="AAR518" s="34"/>
      <c r="AAS518" s="34"/>
      <c r="AAT518" s="34"/>
      <c r="AAU518" s="34"/>
      <c r="AAV518" s="34"/>
      <c r="AAW518" s="34"/>
      <c r="AAX518" s="34"/>
      <c r="AAY518" s="34"/>
      <c r="AAZ518" s="34"/>
      <c r="ABA518" s="34"/>
      <c r="ABB518" s="34"/>
      <c r="ABC518" s="34"/>
      <c r="ABD518" s="34"/>
      <c r="ABE518" s="34"/>
      <c r="ABF518" s="34"/>
      <c r="ABG518" s="34"/>
      <c r="ABH518" s="34"/>
      <c r="ABI518" s="34"/>
      <c r="ABJ518" s="34"/>
      <c r="ABK518" s="34"/>
      <c r="ABL518" s="34"/>
      <c r="ABM518" s="34"/>
      <c r="ABN518" s="34"/>
      <c r="ABO518" s="34"/>
      <c r="ABP518" s="34"/>
      <c r="ABQ518" s="34"/>
      <c r="ABR518" s="34"/>
      <c r="ABS518" s="34"/>
      <c r="ABT518" s="34"/>
      <c r="ABU518" s="34"/>
      <c r="ABV518" s="34"/>
      <c r="ABW518" s="34"/>
      <c r="ABX518" s="34"/>
      <c r="ABY518" s="34"/>
      <c r="ABZ518" s="34"/>
      <c r="ACA518" s="34"/>
      <c r="ACB518" s="34"/>
      <c r="ACC518" s="34"/>
      <c r="ACD518" s="34"/>
      <c r="ACE518" s="34"/>
      <c r="ACF518" s="34"/>
      <c r="ACG518" s="34"/>
      <c r="ACH518" s="34"/>
      <c r="ACI518" s="34"/>
      <c r="ACJ518" s="34"/>
      <c r="ACK518" s="34"/>
      <c r="ACL518" s="34"/>
      <c r="ACM518" s="34"/>
      <c r="ACN518" s="34"/>
      <c r="ACO518" s="34"/>
      <c r="ACP518" s="34"/>
      <c r="ACQ518" s="34"/>
      <c r="ACR518" s="34"/>
      <c r="ACS518" s="34"/>
      <c r="ACT518" s="34"/>
      <c r="ACU518" s="34"/>
      <c r="ACV518" s="34"/>
      <c r="ACW518" s="34"/>
      <c r="ACX518" s="34"/>
      <c r="ACY518" s="34"/>
      <c r="ACZ518" s="34"/>
      <c r="ADA518" s="34"/>
      <c r="ADB518" s="34"/>
      <c r="ADC518" s="34"/>
      <c r="ADD518" s="34"/>
      <c r="ADE518" s="34"/>
      <c r="ADF518" s="34"/>
      <c r="ADG518" s="34"/>
      <c r="ADH518" s="34"/>
      <c r="ADI518" s="34"/>
      <c r="ADJ518" s="34"/>
      <c r="ADK518" s="34"/>
      <c r="ADL518" s="34"/>
      <c r="ADM518" s="34"/>
      <c r="ADN518" s="34"/>
      <c r="ADO518" s="34"/>
      <c r="ADP518" s="34"/>
      <c r="ADQ518" s="34"/>
      <c r="ADR518" s="34"/>
      <c r="ADS518" s="34"/>
      <c r="ADT518" s="34"/>
      <c r="ADU518" s="34"/>
      <c r="ADV518" s="34"/>
      <c r="ADW518" s="34"/>
      <c r="ADX518" s="34"/>
      <c r="ADY518" s="34"/>
      <c r="ADZ518" s="34"/>
      <c r="AEA518" s="34"/>
      <c r="AEB518" s="34"/>
      <c r="AEC518" s="34"/>
      <c r="AED518" s="34"/>
      <c r="AEE518" s="34"/>
      <c r="AEF518" s="34"/>
      <c r="AEG518" s="34"/>
      <c r="AEH518" s="34"/>
      <c r="AEI518" s="34"/>
      <c r="AEJ518" s="34"/>
      <c r="AEK518" s="34"/>
      <c r="AEL518" s="34"/>
      <c r="AEM518" s="34"/>
      <c r="AEN518" s="34"/>
      <c r="AEO518" s="34"/>
      <c r="AEP518" s="34"/>
      <c r="AEQ518" s="34"/>
      <c r="AER518" s="34"/>
      <c r="AES518" s="34"/>
      <c r="AET518" s="34"/>
      <c r="AEU518" s="34"/>
      <c r="AEV518" s="34"/>
      <c r="AEW518" s="34"/>
      <c r="AEX518" s="34"/>
      <c r="AEY518" s="34"/>
      <c r="AEZ518" s="34"/>
      <c r="AFA518" s="34"/>
      <c r="AFB518" s="34"/>
      <c r="AFC518" s="34"/>
      <c r="AFD518" s="34"/>
      <c r="AFE518" s="34"/>
      <c r="AFF518" s="34"/>
      <c r="AFG518" s="34"/>
      <c r="AFH518" s="34"/>
      <c r="AFI518" s="34"/>
      <c r="AFJ518" s="34"/>
      <c r="AFK518" s="34"/>
      <c r="AFL518" s="34"/>
      <c r="AFM518" s="34"/>
      <c r="AFN518" s="34"/>
      <c r="AFO518" s="34"/>
      <c r="AFP518" s="34"/>
      <c r="AFQ518" s="34"/>
      <c r="AFR518" s="34"/>
      <c r="AFS518" s="34"/>
      <c r="AFT518" s="34"/>
      <c r="AFU518" s="34"/>
      <c r="AFV518" s="34"/>
      <c r="AFW518" s="34"/>
      <c r="AFX518" s="34"/>
      <c r="AFY518" s="34"/>
      <c r="AFZ518" s="34"/>
      <c r="AGA518" s="34"/>
      <c r="AGB518" s="34"/>
      <c r="AGC518" s="34"/>
      <c r="AGD518" s="34"/>
      <c r="AGE518" s="34"/>
      <c r="AGF518" s="34"/>
      <c r="AGG518" s="34"/>
      <c r="AGH518" s="34"/>
      <c r="AGI518" s="34"/>
      <c r="AGJ518" s="34"/>
      <c r="AGK518" s="34"/>
      <c r="AGL518" s="34"/>
      <c r="AGM518" s="34"/>
      <c r="AGN518" s="34"/>
      <c r="AGO518" s="34"/>
      <c r="AGP518" s="34"/>
      <c r="AGQ518" s="34"/>
      <c r="AGR518" s="34"/>
      <c r="AGS518" s="34"/>
      <c r="AGT518" s="34"/>
      <c r="AGU518" s="34"/>
      <c r="AGV518" s="34"/>
      <c r="AGW518" s="34"/>
      <c r="AGX518" s="34"/>
      <c r="AGY518" s="34"/>
      <c r="AGZ518" s="34"/>
      <c r="AHA518" s="34"/>
      <c r="AHB518" s="34"/>
      <c r="AHC518" s="34"/>
      <c r="AHD518" s="34"/>
      <c r="AHE518" s="34"/>
      <c r="AHF518" s="34"/>
      <c r="AHG518" s="34"/>
      <c r="AHH518" s="34"/>
      <c r="AHI518" s="34"/>
      <c r="AHJ518" s="34"/>
      <c r="AHK518" s="34"/>
      <c r="AHL518" s="34"/>
      <c r="AHM518" s="34"/>
      <c r="AHN518" s="34"/>
      <c r="AHO518" s="34"/>
      <c r="AHP518" s="34"/>
      <c r="AHQ518" s="34"/>
      <c r="AHR518" s="34"/>
      <c r="AHS518" s="34"/>
      <c r="AHT518" s="34"/>
      <c r="AHU518" s="34"/>
      <c r="AHV518" s="34"/>
      <c r="AHW518" s="34"/>
      <c r="AHX518" s="34"/>
      <c r="AHY518" s="34"/>
      <c r="AHZ518" s="34"/>
      <c r="AIA518" s="34"/>
      <c r="AIB518" s="34"/>
      <c r="AIC518" s="34"/>
      <c r="AID518" s="34"/>
      <c r="AIE518" s="34"/>
      <c r="AIF518" s="34"/>
      <c r="AIG518" s="34"/>
      <c r="AIH518" s="34"/>
      <c r="AII518" s="34"/>
      <c r="AIJ518" s="34"/>
      <c r="AIK518" s="34"/>
      <c r="AIL518" s="34"/>
      <c r="AIM518" s="34"/>
      <c r="AIN518" s="34"/>
      <c r="AIO518" s="34"/>
      <c r="AIP518" s="34"/>
      <c r="AIQ518" s="34"/>
      <c r="AIR518" s="34"/>
      <c r="AIS518" s="34"/>
      <c r="AIT518" s="34"/>
      <c r="AIU518" s="34"/>
      <c r="AIV518" s="34"/>
      <c r="AIW518" s="34"/>
      <c r="AIX518" s="34"/>
      <c r="AIY518" s="34"/>
      <c r="AIZ518" s="34"/>
      <c r="AJA518" s="34"/>
      <c r="AJB518" s="34"/>
      <c r="AJC518" s="34"/>
      <c r="AJD518" s="34"/>
      <c r="AJE518" s="34"/>
      <c r="AJF518" s="34"/>
      <c r="AJG518" s="34"/>
      <c r="AJH518" s="34"/>
      <c r="AJI518" s="34"/>
      <c r="AJJ518" s="34"/>
      <c r="AJK518" s="34"/>
      <c r="AJL518" s="34"/>
      <c r="AJM518" s="34"/>
      <c r="AJN518" s="34"/>
      <c r="AJO518" s="34"/>
      <c r="AJP518" s="34"/>
      <c r="AJQ518" s="34"/>
      <c r="AJR518" s="34"/>
      <c r="AJS518" s="34"/>
      <c r="AJT518" s="34"/>
      <c r="AJU518" s="34"/>
      <c r="AJV518" s="34"/>
      <c r="AJW518" s="34"/>
      <c r="AJX518" s="34"/>
      <c r="AJY518" s="34"/>
      <c r="AJZ518" s="34"/>
      <c r="AKA518" s="34"/>
      <c r="AKB518" s="34"/>
      <c r="AKC518" s="34"/>
      <c r="AKD518" s="34"/>
      <c r="AKE518" s="34"/>
      <c r="AKF518" s="34"/>
      <c r="AKG518" s="34"/>
      <c r="AKH518" s="34"/>
      <c r="AKI518" s="34"/>
      <c r="AKJ518" s="34"/>
      <c r="AKK518" s="34"/>
      <c r="AKL518" s="34"/>
      <c r="AKM518" s="34"/>
      <c r="AKN518" s="34"/>
      <c r="AKO518" s="34"/>
      <c r="AKP518" s="34"/>
      <c r="AKQ518" s="34"/>
      <c r="AKR518" s="34"/>
      <c r="AKS518" s="34"/>
      <c r="AKT518" s="34"/>
      <c r="AKU518" s="34"/>
      <c r="AKV518" s="34"/>
      <c r="AKW518" s="34"/>
      <c r="AKX518" s="34"/>
      <c r="AKY518" s="34"/>
      <c r="AKZ518" s="34"/>
      <c r="ALA518" s="34"/>
      <c r="ALB518" s="34"/>
      <c r="ALC518" s="34"/>
      <c r="ALD518" s="34"/>
      <c r="ALE518" s="34"/>
      <c r="ALF518" s="34"/>
      <c r="ALG518" s="34"/>
      <c r="ALH518" s="34"/>
      <c r="ALI518" s="34"/>
      <c r="ALJ518" s="34"/>
      <c r="ALK518" s="34"/>
      <c r="ALL518" s="34"/>
      <c r="ALM518" s="34"/>
      <c r="ALN518" s="34"/>
      <c r="ALO518" s="34"/>
      <c r="ALP518" s="34"/>
      <c r="ALQ518" s="34"/>
      <c r="ALR518" s="34"/>
      <c r="ALS518" s="34"/>
      <c r="ALT518" s="34"/>
      <c r="ALU518" s="34"/>
      <c r="ALV518" s="34"/>
      <c r="ALW518" s="34"/>
      <c r="ALX518" s="34"/>
      <c r="ALY518" s="34"/>
      <c r="ALZ518" s="34"/>
      <c r="AMA518" s="34"/>
      <c r="AMB518" s="34"/>
      <c r="AMC518" s="34"/>
      <c r="AMD518" s="34"/>
      <c r="AME518" s="34"/>
      <c r="AMF518" s="34"/>
      <c r="AMG518" s="34"/>
      <c r="AMH518" s="34"/>
      <c r="AMI518" s="34"/>
      <c r="AMJ518" s="34"/>
      <c r="AMK518" s="34"/>
    </row>
    <row r="519" spans="1:1025" ht="15.75" x14ac:dyDescent="0.25">
      <c r="A519" s="34"/>
      <c r="B519" s="9" t="s">
        <v>145</v>
      </c>
      <c r="C519" s="30">
        <f>E67+E68+E69+E70+E71+E72+E73+E195+E196+E197+E198+E199+E200+E201+E323+E324+E325+E326+E327+E328+E329+E451+E452+E453+E454+E455+E456+E457+E458</f>
        <v>219725.23599999998</v>
      </c>
      <c r="D519" s="32"/>
      <c r="E519" s="42"/>
      <c r="F519" s="34"/>
      <c r="G519" s="49" t="s">
        <v>4</v>
      </c>
      <c r="H519" s="32">
        <f t="shared" si="12"/>
        <v>884652.5</v>
      </c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34"/>
      <c r="AN519" s="34"/>
      <c r="AO519" s="34"/>
      <c r="AP519" s="34"/>
      <c r="AQ519" s="34"/>
      <c r="AR519" s="34"/>
      <c r="AS519" s="34"/>
      <c r="AT519" s="34"/>
      <c r="AU519" s="34"/>
      <c r="AV519" s="34"/>
      <c r="AW519" s="34"/>
      <c r="AX519" s="34"/>
      <c r="AY519" s="34"/>
      <c r="AZ519" s="34"/>
      <c r="BA519" s="34"/>
      <c r="BB519" s="34"/>
      <c r="BC519" s="34"/>
      <c r="BD519" s="34"/>
      <c r="BE519" s="34"/>
      <c r="BF519" s="34"/>
      <c r="BG519" s="34"/>
      <c r="BH519" s="34"/>
      <c r="BI519" s="34"/>
      <c r="BJ519" s="34"/>
      <c r="BK519" s="34"/>
      <c r="BL519" s="34"/>
      <c r="BM519" s="34"/>
      <c r="BN519" s="34"/>
      <c r="BO519" s="34"/>
      <c r="BP519" s="34"/>
      <c r="BQ519" s="34"/>
      <c r="BR519" s="34"/>
      <c r="BS519" s="34"/>
      <c r="BT519" s="34"/>
      <c r="BU519" s="34"/>
      <c r="BV519" s="34"/>
      <c r="BW519" s="34"/>
      <c r="BX519" s="34"/>
      <c r="BY519" s="34"/>
      <c r="BZ519" s="34"/>
      <c r="CA519" s="34"/>
      <c r="CB519" s="34"/>
      <c r="CC519" s="34"/>
      <c r="CD519" s="34"/>
      <c r="CE519" s="34"/>
      <c r="CF519" s="34"/>
      <c r="CG519" s="34"/>
      <c r="CH519" s="34"/>
      <c r="CI519" s="34"/>
      <c r="CJ519" s="34"/>
      <c r="CK519" s="34"/>
      <c r="CL519" s="34"/>
      <c r="CM519" s="34"/>
      <c r="CN519" s="34"/>
      <c r="CO519" s="34"/>
      <c r="CP519" s="34"/>
      <c r="CQ519" s="34"/>
      <c r="CR519" s="34"/>
      <c r="CS519" s="34"/>
      <c r="CT519" s="34"/>
      <c r="CU519" s="34"/>
      <c r="CV519" s="34"/>
      <c r="CW519" s="34"/>
      <c r="CX519" s="34"/>
      <c r="CY519" s="34"/>
      <c r="CZ519" s="34"/>
      <c r="DA519" s="34"/>
      <c r="DB519" s="34"/>
      <c r="DC519" s="34"/>
      <c r="DD519" s="34"/>
      <c r="DE519" s="34"/>
      <c r="DF519" s="34"/>
      <c r="DG519" s="34"/>
      <c r="DH519" s="34"/>
      <c r="DI519" s="34"/>
      <c r="DJ519" s="34"/>
      <c r="DK519" s="34"/>
      <c r="DL519" s="34"/>
      <c r="DM519" s="34"/>
      <c r="DN519" s="34"/>
      <c r="DO519" s="34"/>
      <c r="DP519" s="34"/>
      <c r="DQ519" s="34"/>
      <c r="DR519" s="34"/>
      <c r="DS519" s="34"/>
      <c r="DT519" s="34"/>
      <c r="DU519" s="34"/>
      <c r="DV519" s="34"/>
      <c r="DW519" s="34"/>
      <c r="DX519" s="34"/>
      <c r="DY519" s="34"/>
      <c r="DZ519" s="34"/>
      <c r="EA519" s="34"/>
      <c r="EB519" s="34"/>
      <c r="EC519" s="34"/>
      <c r="ED519" s="34"/>
      <c r="EE519" s="34"/>
      <c r="EF519" s="34"/>
      <c r="EG519" s="34"/>
      <c r="EH519" s="34"/>
      <c r="EI519" s="34"/>
      <c r="EJ519" s="34"/>
      <c r="EK519" s="34"/>
      <c r="EL519" s="34"/>
      <c r="EM519" s="34"/>
      <c r="EN519" s="34"/>
      <c r="EO519" s="34"/>
      <c r="EP519" s="34"/>
      <c r="EQ519" s="34"/>
      <c r="ER519" s="34"/>
      <c r="ES519" s="34"/>
      <c r="ET519" s="34"/>
      <c r="EU519" s="34"/>
      <c r="EV519" s="34"/>
      <c r="EW519" s="34"/>
      <c r="EX519" s="34"/>
      <c r="EY519" s="34"/>
      <c r="EZ519" s="34"/>
      <c r="FA519" s="34"/>
      <c r="FB519" s="34"/>
      <c r="FC519" s="34"/>
      <c r="FD519" s="34"/>
      <c r="FE519" s="34"/>
      <c r="FF519" s="34"/>
      <c r="FG519" s="34"/>
      <c r="FH519" s="34"/>
      <c r="FI519" s="34"/>
      <c r="FJ519" s="34"/>
      <c r="FK519" s="34"/>
      <c r="FL519" s="34"/>
      <c r="FM519" s="34"/>
      <c r="FN519" s="34"/>
      <c r="FO519" s="34"/>
      <c r="FP519" s="34"/>
      <c r="FQ519" s="34"/>
      <c r="FR519" s="34"/>
      <c r="FS519" s="34"/>
      <c r="FT519" s="34"/>
      <c r="FU519" s="34"/>
      <c r="FV519" s="34"/>
      <c r="FW519" s="34"/>
      <c r="FX519" s="34"/>
      <c r="FY519" s="34"/>
      <c r="FZ519" s="34"/>
      <c r="GA519" s="34"/>
      <c r="GB519" s="34"/>
      <c r="GC519" s="34"/>
      <c r="GD519" s="34"/>
      <c r="GE519" s="34"/>
      <c r="GF519" s="34"/>
      <c r="GG519" s="34"/>
      <c r="GH519" s="34"/>
      <c r="GI519" s="34"/>
      <c r="GJ519" s="34"/>
      <c r="GK519" s="34"/>
      <c r="GL519" s="34"/>
      <c r="GM519" s="34"/>
      <c r="GN519" s="34"/>
      <c r="GO519" s="34"/>
      <c r="GP519" s="34"/>
      <c r="GQ519" s="34"/>
      <c r="GR519" s="34"/>
      <c r="GS519" s="34"/>
      <c r="GT519" s="34"/>
      <c r="GU519" s="34"/>
      <c r="GV519" s="34"/>
      <c r="GW519" s="34"/>
      <c r="GX519" s="34"/>
      <c r="GY519" s="34"/>
      <c r="GZ519" s="34"/>
      <c r="HA519" s="34"/>
      <c r="HB519" s="34"/>
      <c r="HC519" s="34"/>
      <c r="HD519" s="34"/>
      <c r="HE519" s="34"/>
      <c r="HF519" s="34"/>
      <c r="HG519" s="34"/>
      <c r="HH519" s="34"/>
      <c r="HI519" s="34"/>
      <c r="HJ519" s="34"/>
      <c r="HK519" s="34"/>
      <c r="HL519" s="34"/>
      <c r="HM519" s="34"/>
      <c r="HN519" s="34"/>
      <c r="HO519" s="34"/>
      <c r="HP519" s="34"/>
      <c r="HQ519" s="34"/>
      <c r="HR519" s="34"/>
      <c r="HS519" s="34"/>
      <c r="HT519" s="34"/>
      <c r="HU519" s="34"/>
      <c r="HV519" s="34"/>
      <c r="HW519" s="34"/>
      <c r="HX519" s="34"/>
      <c r="HY519" s="34"/>
      <c r="HZ519" s="34"/>
      <c r="IA519" s="34"/>
      <c r="IB519" s="34"/>
      <c r="IC519" s="34"/>
      <c r="ID519" s="34"/>
      <c r="IE519" s="34"/>
      <c r="IF519" s="34"/>
      <c r="IG519" s="34"/>
      <c r="IH519" s="34"/>
      <c r="II519" s="34"/>
      <c r="IJ519" s="34"/>
      <c r="IK519" s="34"/>
      <c r="IL519" s="34"/>
      <c r="IM519" s="34"/>
      <c r="IN519" s="34"/>
      <c r="IO519" s="34"/>
      <c r="IP519" s="34"/>
      <c r="IQ519" s="34"/>
      <c r="IR519" s="34"/>
      <c r="IS519" s="34"/>
      <c r="IT519" s="34"/>
      <c r="IU519" s="34"/>
      <c r="IV519" s="34"/>
      <c r="IW519" s="34"/>
      <c r="IX519" s="34"/>
      <c r="IY519" s="34"/>
      <c r="IZ519" s="34"/>
      <c r="JA519" s="34"/>
      <c r="JB519" s="34"/>
      <c r="JC519" s="34"/>
      <c r="JD519" s="34"/>
      <c r="JE519" s="34"/>
      <c r="JF519" s="34"/>
      <c r="JG519" s="34"/>
      <c r="JH519" s="34"/>
      <c r="JI519" s="34"/>
      <c r="JJ519" s="34"/>
      <c r="JK519" s="34"/>
      <c r="JL519" s="34"/>
      <c r="JM519" s="34"/>
      <c r="JN519" s="34"/>
      <c r="JO519" s="34"/>
      <c r="JP519" s="34"/>
      <c r="JQ519" s="34"/>
      <c r="JR519" s="34"/>
      <c r="JS519" s="34"/>
      <c r="JT519" s="34"/>
      <c r="JU519" s="34"/>
      <c r="JV519" s="34"/>
      <c r="JW519" s="34"/>
      <c r="JX519" s="34"/>
      <c r="JY519" s="34"/>
      <c r="JZ519" s="34"/>
      <c r="KA519" s="34"/>
      <c r="KB519" s="34"/>
      <c r="KC519" s="34"/>
      <c r="KD519" s="34"/>
      <c r="KE519" s="34"/>
      <c r="KF519" s="34"/>
      <c r="KG519" s="34"/>
      <c r="KH519" s="34"/>
      <c r="KI519" s="34"/>
      <c r="KJ519" s="34"/>
      <c r="KK519" s="34"/>
      <c r="KL519" s="34"/>
      <c r="KM519" s="34"/>
      <c r="KN519" s="34"/>
      <c r="KO519" s="34"/>
      <c r="KP519" s="34"/>
      <c r="KQ519" s="34"/>
      <c r="KR519" s="34"/>
      <c r="KS519" s="34"/>
      <c r="KT519" s="34"/>
      <c r="KU519" s="34"/>
      <c r="KV519" s="34"/>
      <c r="KW519" s="34"/>
      <c r="KX519" s="34"/>
      <c r="KY519" s="34"/>
      <c r="KZ519" s="34"/>
      <c r="LA519" s="34"/>
      <c r="LB519" s="34"/>
      <c r="LC519" s="34"/>
      <c r="LD519" s="34"/>
      <c r="LE519" s="34"/>
      <c r="LF519" s="34"/>
      <c r="LG519" s="34"/>
      <c r="LH519" s="34"/>
      <c r="LI519" s="34"/>
      <c r="LJ519" s="34"/>
      <c r="LK519" s="34"/>
      <c r="LL519" s="34"/>
      <c r="LM519" s="34"/>
      <c r="LN519" s="34"/>
      <c r="LO519" s="34"/>
      <c r="LP519" s="34"/>
      <c r="LQ519" s="34"/>
      <c r="LR519" s="34"/>
      <c r="LS519" s="34"/>
      <c r="LT519" s="34"/>
      <c r="LU519" s="34"/>
      <c r="LV519" s="34"/>
      <c r="LW519" s="34"/>
      <c r="LX519" s="34"/>
      <c r="LY519" s="34"/>
      <c r="LZ519" s="34"/>
      <c r="MA519" s="34"/>
      <c r="MB519" s="34"/>
      <c r="MC519" s="34"/>
      <c r="MD519" s="34"/>
      <c r="ME519" s="34"/>
      <c r="MF519" s="34"/>
      <c r="MG519" s="34"/>
      <c r="MH519" s="34"/>
      <c r="MI519" s="34"/>
      <c r="MJ519" s="34"/>
      <c r="MK519" s="34"/>
      <c r="ML519" s="34"/>
      <c r="MM519" s="34"/>
      <c r="MN519" s="34"/>
      <c r="MO519" s="34"/>
      <c r="MP519" s="34"/>
      <c r="MQ519" s="34"/>
      <c r="MR519" s="34"/>
      <c r="MS519" s="34"/>
      <c r="MT519" s="34"/>
      <c r="MU519" s="34"/>
      <c r="MV519" s="34"/>
      <c r="MW519" s="34"/>
      <c r="MX519" s="34"/>
      <c r="MY519" s="34"/>
      <c r="MZ519" s="34"/>
      <c r="NA519" s="34"/>
      <c r="NB519" s="34"/>
      <c r="NC519" s="34"/>
      <c r="ND519" s="34"/>
      <c r="NE519" s="34"/>
      <c r="NF519" s="34"/>
      <c r="NG519" s="34"/>
      <c r="NH519" s="34"/>
      <c r="NI519" s="34"/>
      <c r="NJ519" s="34"/>
      <c r="NK519" s="34"/>
      <c r="NL519" s="34"/>
      <c r="NM519" s="34"/>
      <c r="NN519" s="34"/>
      <c r="NO519" s="34"/>
      <c r="NP519" s="34"/>
      <c r="NQ519" s="34"/>
      <c r="NR519" s="34"/>
      <c r="NS519" s="34"/>
      <c r="NT519" s="34"/>
      <c r="NU519" s="34"/>
      <c r="NV519" s="34"/>
      <c r="NW519" s="34"/>
      <c r="NX519" s="34"/>
      <c r="NY519" s="34"/>
      <c r="NZ519" s="34"/>
      <c r="OA519" s="34"/>
      <c r="OB519" s="34"/>
      <c r="OC519" s="34"/>
      <c r="OD519" s="34"/>
      <c r="OE519" s="34"/>
      <c r="OF519" s="34"/>
      <c r="OG519" s="34"/>
      <c r="OH519" s="34"/>
      <c r="OI519" s="34"/>
      <c r="OJ519" s="34"/>
      <c r="OK519" s="34"/>
      <c r="OL519" s="34"/>
      <c r="OM519" s="34"/>
      <c r="ON519" s="34"/>
      <c r="OO519" s="34"/>
      <c r="OP519" s="34"/>
      <c r="OQ519" s="34"/>
      <c r="OR519" s="34"/>
      <c r="OS519" s="34"/>
      <c r="OT519" s="34"/>
      <c r="OU519" s="34"/>
      <c r="OV519" s="34"/>
      <c r="OW519" s="34"/>
      <c r="OX519" s="34"/>
      <c r="OY519" s="34"/>
      <c r="OZ519" s="34"/>
      <c r="PA519" s="34"/>
      <c r="PB519" s="34"/>
      <c r="PC519" s="34"/>
      <c r="PD519" s="34"/>
      <c r="PE519" s="34"/>
      <c r="PF519" s="34"/>
      <c r="PG519" s="34"/>
      <c r="PH519" s="34"/>
      <c r="PI519" s="34"/>
      <c r="PJ519" s="34"/>
      <c r="PK519" s="34"/>
      <c r="PL519" s="34"/>
      <c r="PM519" s="34"/>
      <c r="PN519" s="34"/>
      <c r="PO519" s="34"/>
      <c r="PP519" s="34"/>
      <c r="PQ519" s="34"/>
      <c r="PR519" s="34"/>
      <c r="PS519" s="34"/>
      <c r="PT519" s="34"/>
      <c r="PU519" s="34"/>
      <c r="PV519" s="34"/>
      <c r="PW519" s="34"/>
      <c r="PX519" s="34"/>
      <c r="PY519" s="34"/>
      <c r="PZ519" s="34"/>
      <c r="QA519" s="34"/>
      <c r="QB519" s="34"/>
      <c r="QC519" s="34"/>
      <c r="QD519" s="34"/>
      <c r="QE519" s="34"/>
      <c r="QF519" s="34"/>
      <c r="QG519" s="34"/>
      <c r="QH519" s="34"/>
      <c r="QI519" s="34"/>
      <c r="QJ519" s="34"/>
      <c r="QK519" s="34"/>
      <c r="QL519" s="34"/>
      <c r="QM519" s="34"/>
      <c r="QN519" s="34"/>
      <c r="QO519" s="34"/>
      <c r="QP519" s="34"/>
      <c r="QQ519" s="34"/>
      <c r="QR519" s="34"/>
      <c r="QS519" s="34"/>
      <c r="QT519" s="34"/>
      <c r="QU519" s="34"/>
      <c r="QV519" s="34"/>
      <c r="QW519" s="34"/>
      <c r="QX519" s="34"/>
      <c r="QY519" s="34"/>
      <c r="QZ519" s="34"/>
      <c r="RA519" s="34"/>
      <c r="RB519" s="34"/>
      <c r="RC519" s="34"/>
      <c r="RD519" s="34"/>
      <c r="RE519" s="34"/>
      <c r="RF519" s="34"/>
      <c r="RG519" s="34"/>
      <c r="RH519" s="34"/>
      <c r="RI519" s="34"/>
      <c r="RJ519" s="34"/>
      <c r="RK519" s="34"/>
      <c r="RL519" s="34"/>
      <c r="RM519" s="34"/>
      <c r="RN519" s="34"/>
      <c r="RO519" s="34"/>
      <c r="RP519" s="34"/>
      <c r="RQ519" s="34"/>
      <c r="RR519" s="34"/>
      <c r="RS519" s="34"/>
      <c r="RT519" s="34"/>
      <c r="RU519" s="34"/>
      <c r="RV519" s="34"/>
      <c r="RW519" s="34"/>
      <c r="RX519" s="34"/>
      <c r="RY519" s="34"/>
      <c r="RZ519" s="34"/>
      <c r="SA519" s="34"/>
      <c r="SB519" s="34"/>
      <c r="SC519" s="34"/>
      <c r="SD519" s="34"/>
      <c r="SE519" s="34"/>
      <c r="SF519" s="34"/>
      <c r="SG519" s="34"/>
      <c r="SH519" s="34"/>
      <c r="SI519" s="34"/>
      <c r="SJ519" s="34"/>
      <c r="SK519" s="34"/>
      <c r="SL519" s="34"/>
      <c r="SM519" s="34"/>
      <c r="SN519" s="34"/>
      <c r="SO519" s="34"/>
      <c r="SP519" s="34"/>
      <c r="SQ519" s="34"/>
      <c r="SR519" s="34"/>
      <c r="SS519" s="34"/>
      <c r="ST519" s="34"/>
      <c r="SU519" s="34"/>
      <c r="SV519" s="34"/>
      <c r="SW519" s="34"/>
      <c r="SX519" s="34"/>
      <c r="SY519" s="34"/>
      <c r="SZ519" s="34"/>
      <c r="TA519" s="34"/>
      <c r="TB519" s="34"/>
      <c r="TC519" s="34"/>
      <c r="TD519" s="34"/>
      <c r="TE519" s="34"/>
      <c r="TF519" s="34"/>
      <c r="TG519" s="34"/>
      <c r="TH519" s="34"/>
      <c r="TI519" s="34"/>
      <c r="TJ519" s="34"/>
      <c r="TK519" s="34"/>
      <c r="TL519" s="34"/>
      <c r="TM519" s="34"/>
      <c r="TN519" s="34"/>
      <c r="TO519" s="34"/>
      <c r="TP519" s="34"/>
      <c r="TQ519" s="34"/>
      <c r="TR519" s="34"/>
      <c r="TS519" s="34"/>
      <c r="TT519" s="34"/>
      <c r="TU519" s="34"/>
      <c r="TV519" s="34"/>
      <c r="TW519" s="34"/>
      <c r="TX519" s="34"/>
      <c r="TY519" s="34"/>
      <c r="TZ519" s="34"/>
      <c r="UA519" s="34"/>
      <c r="UB519" s="34"/>
      <c r="UC519" s="34"/>
      <c r="UD519" s="34"/>
      <c r="UE519" s="34"/>
      <c r="UF519" s="34"/>
      <c r="UG519" s="34"/>
      <c r="UH519" s="34"/>
      <c r="UI519" s="34"/>
      <c r="UJ519" s="34"/>
      <c r="UK519" s="34"/>
      <c r="UL519" s="34"/>
      <c r="UM519" s="34"/>
      <c r="UN519" s="34"/>
      <c r="UO519" s="34"/>
      <c r="UP519" s="34"/>
      <c r="UQ519" s="34"/>
      <c r="UR519" s="34"/>
      <c r="US519" s="34"/>
      <c r="UT519" s="34"/>
      <c r="UU519" s="34"/>
      <c r="UV519" s="34"/>
      <c r="UW519" s="34"/>
      <c r="UX519" s="34"/>
      <c r="UY519" s="34"/>
      <c r="UZ519" s="34"/>
      <c r="VA519" s="34"/>
      <c r="VB519" s="34"/>
      <c r="VC519" s="34"/>
      <c r="VD519" s="34"/>
      <c r="VE519" s="34"/>
      <c r="VF519" s="34"/>
      <c r="VG519" s="34"/>
      <c r="VH519" s="34"/>
      <c r="VI519" s="34"/>
      <c r="VJ519" s="34"/>
      <c r="VK519" s="34"/>
      <c r="VL519" s="34"/>
      <c r="VM519" s="34"/>
      <c r="VN519" s="34"/>
      <c r="VO519" s="34"/>
      <c r="VP519" s="34"/>
      <c r="VQ519" s="34"/>
      <c r="VR519" s="34"/>
      <c r="VS519" s="34"/>
      <c r="VT519" s="34"/>
      <c r="VU519" s="34"/>
      <c r="VV519" s="34"/>
      <c r="VW519" s="34"/>
      <c r="VX519" s="34"/>
      <c r="VY519" s="34"/>
      <c r="VZ519" s="34"/>
      <c r="WA519" s="34"/>
      <c r="WB519" s="34"/>
      <c r="WC519" s="34"/>
      <c r="WD519" s="34"/>
      <c r="WE519" s="34"/>
      <c r="WF519" s="34"/>
      <c r="WG519" s="34"/>
      <c r="WH519" s="34"/>
      <c r="WI519" s="34"/>
      <c r="WJ519" s="34"/>
      <c r="WK519" s="34"/>
      <c r="WL519" s="34"/>
      <c r="WM519" s="34"/>
      <c r="WN519" s="34"/>
      <c r="WO519" s="34"/>
      <c r="WP519" s="34"/>
      <c r="WQ519" s="34"/>
      <c r="WR519" s="34"/>
      <c r="WS519" s="34"/>
      <c r="WT519" s="34"/>
      <c r="WU519" s="34"/>
      <c r="WV519" s="34"/>
      <c r="WW519" s="34"/>
      <c r="WX519" s="34"/>
      <c r="WY519" s="34"/>
      <c r="WZ519" s="34"/>
      <c r="XA519" s="34"/>
      <c r="XB519" s="34"/>
      <c r="XC519" s="34"/>
      <c r="XD519" s="34"/>
      <c r="XE519" s="34"/>
      <c r="XF519" s="34"/>
      <c r="XG519" s="34"/>
      <c r="XH519" s="34"/>
      <c r="XI519" s="34"/>
      <c r="XJ519" s="34"/>
      <c r="XK519" s="34"/>
      <c r="XL519" s="34"/>
      <c r="XM519" s="34"/>
      <c r="XN519" s="34"/>
      <c r="XO519" s="34"/>
      <c r="XP519" s="34"/>
      <c r="XQ519" s="34"/>
      <c r="XR519" s="34"/>
      <c r="XS519" s="34"/>
      <c r="XT519" s="34"/>
      <c r="XU519" s="34"/>
      <c r="XV519" s="34"/>
      <c r="XW519" s="34"/>
      <c r="XX519" s="34"/>
      <c r="XY519" s="34"/>
      <c r="XZ519" s="34"/>
      <c r="YA519" s="34"/>
      <c r="YB519" s="34"/>
      <c r="YC519" s="34"/>
      <c r="YD519" s="34"/>
      <c r="YE519" s="34"/>
      <c r="YF519" s="34"/>
      <c r="YG519" s="34"/>
      <c r="YH519" s="34"/>
      <c r="YI519" s="34"/>
      <c r="YJ519" s="34"/>
      <c r="YK519" s="34"/>
      <c r="YL519" s="34"/>
      <c r="YM519" s="34"/>
      <c r="YN519" s="34"/>
      <c r="YO519" s="34"/>
      <c r="YP519" s="34"/>
      <c r="YQ519" s="34"/>
      <c r="YR519" s="34"/>
      <c r="YS519" s="34"/>
      <c r="YT519" s="34"/>
      <c r="YU519" s="34"/>
      <c r="YV519" s="34"/>
      <c r="YW519" s="34"/>
      <c r="YX519" s="34"/>
      <c r="YY519" s="34"/>
      <c r="YZ519" s="34"/>
      <c r="ZA519" s="34"/>
      <c r="ZB519" s="34"/>
      <c r="ZC519" s="34"/>
      <c r="ZD519" s="34"/>
      <c r="ZE519" s="34"/>
      <c r="ZF519" s="34"/>
      <c r="ZG519" s="34"/>
      <c r="ZH519" s="34"/>
      <c r="ZI519" s="34"/>
      <c r="ZJ519" s="34"/>
      <c r="ZK519" s="34"/>
      <c r="ZL519" s="34"/>
      <c r="ZM519" s="34"/>
      <c r="ZN519" s="34"/>
      <c r="ZO519" s="34"/>
      <c r="ZP519" s="34"/>
      <c r="ZQ519" s="34"/>
      <c r="ZR519" s="34"/>
      <c r="ZS519" s="34"/>
      <c r="ZT519" s="34"/>
      <c r="ZU519" s="34"/>
      <c r="ZV519" s="34"/>
      <c r="ZW519" s="34"/>
      <c r="ZX519" s="34"/>
      <c r="ZY519" s="34"/>
      <c r="ZZ519" s="34"/>
      <c r="AAA519" s="34"/>
      <c r="AAB519" s="34"/>
      <c r="AAC519" s="34"/>
      <c r="AAD519" s="34"/>
      <c r="AAE519" s="34"/>
      <c r="AAF519" s="34"/>
      <c r="AAG519" s="34"/>
      <c r="AAH519" s="34"/>
      <c r="AAI519" s="34"/>
      <c r="AAJ519" s="34"/>
      <c r="AAK519" s="34"/>
      <c r="AAL519" s="34"/>
      <c r="AAM519" s="34"/>
      <c r="AAN519" s="34"/>
      <c r="AAO519" s="34"/>
      <c r="AAP519" s="34"/>
      <c r="AAQ519" s="34"/>
      <c r="AAR519" s="34"/>
      <c r="AAS519" s="34"/>
      <c r="AAT519" s="34"/>
      <c r="AAU519" s="34"/>
      <c r="AAV519" s="34"/>
      <c r="AAW519" s="34"/>
      <c r="AAX519" s="34"/>
      <c r="AAY519" s="34"/>
      <c r="AAZ519" s="34"/>
      <c r="ABA519" s="34"/>
      <c r="ABB519" s="34"/>
      <c r="ABC519" s="34"/>
      <c r="ABD519" s="34"/>
      <c r="ABE519" s="34"/>
      <c r="ABF519" s="34"/>
      <c r="ABG519" s="34"/>
      <c r="ABH519" s="34"/>
      <c r="ABI519" s="34"/>
      <c r="ABJ519" s="34"/>
      <c r="ABK519" s="34"/>
      <c r="ABL519" s="34"/>
      <c r="ABM519" s="34"/>
      <c r="ABN519" s="34"/>
      <c r="ABO519" s="34"/>
      <c r="ABP519" s="34"/>
      <c r="ABQ519" s="34"/>
      <c r="ABR519" s="34"/>
      <c r="ABS519" s="34"/>
      <c r="ABT519" s="34"/>
      <c r="ABU519" s="34"/>
      <c r="ABV519" s="34"/>
      <c r="ABW519" s="34"/>
      <c r="ABX519" s="34"/>
      <c r="ABY519" s="34"/>
      <c r="ABZ519" s="34"/>
      <c r="ACA519" s="34"/>
      <c r="ACB519" s="34"/>
      <c r="ACC519" s="34"/>
      <c r="ACD519" s="34"/>
      <c r="ACE519" s="34"/>
      <c r="ACF519" s="34"/>
      <c r="ACG519" s="34"/>
      <c r="ACH519" s="34"/>
      <c r="ACI519" s="34"/>
      <c r="ACJ519" s="34"/>
      <c r="ACK519" s="34"/>
      <c r="ACL519" s="34"/>
      <c r="ACM519" s="34"/>
      <c r="ACN519" s="34"/>
      <c r="ACO519" s="34"/>
      <c r="ACP519" s="34"/>
      <c r="ACQ519" s="34"/>
      <c r="ACR519" s="34"/>
      <c r="ACS519" s="34"/>
      <c r="ACT519" s="34"/>
      <c r="ACU519" s="34"/>
      <c r="ACV519" s="34"/>
      <c r="ACW519" s="34"/>
      <c r="ACX519" s="34"/>
      <c r="ACY519" s="34"/>
      <c r="ACZ519" s="34"/>
      <c r="ADA519" s="34"/>
      <c r="ADB519" s="34"/>
      <c r="ADC519" s="34"/>
      <c r="ADD519" s="34"/>
      <c r="ADE519" s="34"/>
      <c r="ADF519" s="34"/>
      <c r="ADG519" s="34"/>
      <c r="ADH519" s="34"/>
      <c r="ADI519" s="34"/>
      <c r="ADJ519" s="34"/>
      <c r="ADK519" s="34"/>
      <c r="ADL519" s="34"/>
      <c r="ADM519" s="34"/>
      <c r="ADN519" s="34"/>
      <c r="ADO519" s="34"/>
      <c r="ADP519" s="34"/>
      <c r="ADQ519" s="34"/>
      <c r="ADR519" s="34"/>
      <c r="ADS519" s="34"/>
      <c r="ADT519" s="34"/>
      <c r="ADU519" s="34"/>
      <c r="ADV519" s="34"/>
      <c r="ADW519" s="34"/>
      <c r="ADX519" s="34"/>
      <c r="ADY519" s="34"/>
      <c r="ADZ519" s="34"/>
      <c r="AEA519" s="34"/>
      <c r="AEB519" s="34"/>
      <c r="AEC519" s="34"/>
      <c r="AED519" s="34"/>
      <c r="AEE519" s="34"/>
      <c r="AEF519" s="34"/>
      <c r="AEG519" s="34"/>
      <c r="AEH519" s="34"/>
      <c r="AEI519" s="34"/>
      <c r="AEJ519" s="34"/>
      <c r="AEK519" s="34"/>
      <c r="AEL519" s="34"/>
      <c r="AEM519" s="34"/>
      <c r="AEN519" s="34"/>
      <c r="AEO519" s="34"/>
      <c r="AEP519" s="34"/>
      <c r="AEQ519" s="34"/>
      <c r="AER519" s="34"/>
      <c r="AES519" s="34"/>
      <c r="AET519" s="34"/>
      <c r="AEU519" s="34"/>
      <c r="AEV519" s="34"/>
      <c r="AEW519" s="34"/>
      <c r="AEX519" s="34"/>
      <c r="AEY519" s="34"/>
      <c r="AEZ519" s="34"/>
      <c r="AFA519" s="34"/>
      <c r="AFB519" s="34"/>
      <c r="AFC519" s="34"/>
      <c r="AFD519" s="34"/>
      <c r="AFE519" s="34"/>
      <c r="AFF519" s="34"/>
      <c r="AFG519" s="34"/>
      <c r="AFH519" s="34"/>
      <c r="AFI519" s="34"/>
      <c r="AFJ519" s="34"/>
      <c r="AFK519" s="34"/>
      <c r="AFL519" s="34"/>
      <c r="AFM519" s="34"/>
      <c r="AFN519" s="34"/>
      <c r="AFO519" s="34"/>
      <c r="AFP519" s="34"/>
      <c r="AFQ519" s="34"/>
      <c r="AFR519" s="34"/>
      <c r="AFS519" s="34"/>
      <c r="AFT519" s="34"/>
      <c r="AFU519" s="34"/>
      <c r="AFV519" s="34"/>
      <c r="AFW519" s="34"/>
      <c r="AFX519" s="34"/>
      <c r="AFY519" s="34"/>
      <c r="AFZ519" s="34"/>
      <c r="AGA519" s="34"/>
      <c r="AGB519" s="34"/>
      <c r="AGC519" s="34"/>
      <c r="AGD519" s="34"/>
      <c r="AGE519" s="34"/>
      <c r="AGF519" s="34"/>
      <c r="AGG519" s="34"/>
      <c r="AGH519" s="34"/>
      <c r="AGI519" s="34"/>
      <c r="AGJ519" s="34"/>
      <c r="AGK519" s="34"/>
      <c r="AGL519" s="34"/>
      <c r="AGM519" s="34"/>
      <c r="AGN519" s="34"/>
      <c r="AGO519" s="34"/>
      <c r="AGP519" s="34"/>
      <c r="AGQ519" s="34"/>
      <c r="AGR519" s="34"/>
      <c r="AGS519" s="34"/>
      <c r="AGT519" s="34"/>
      <c r="AGU519" s="34"/>
      <c r="AGV519" s="34"/>
      <c r="AGW519" s="34"/>
      <c r="AGX519" s="34"/>
      <c r="AGY519" s="34"/>
      <c r="AGZ519" s="34"/>
      <c r="AHA519" s="34"/>
      <c r="AHB519" s="34"/>
      <c r="AHC519" s="34"/>
      <c r="AHD519" s="34"/>
      <c r="AHE519" s="34"/>
      <c r="AHF519" s="34"/>
      <c r="AHG519" s="34"/>
      <c r="AHH519" s="34"/>
      <c r="AHI519" s="34"/>
      <c r="AHJ519" s="34"/>
      <c r="AHK519" s="34"/>
      <c r="AHL519" s="34"/>
      <c r="AHM519" s="34"/>
      <c r="AHN519" s="34"/>
      <c r="AHO519" s="34"/>
      <c r="AHP519" s="34"/>
      <c r="AHQ519" s="34"/>
      <c r="AHR519" s="34"/>
      <c r="AHS519" s="34"/>
      <c r="AHT519" s="34"/>
      <c r="AHU519" s="34"/>
      <c r="AHV519" s="34"/>
      <c r="AHW519" s="34"/>
      <c r="AHX519" s="34"/>
      <c r="AHY519" s="34"/>
      <c r="AHZ519" s="34"/>
      <c r="AIA519" s="34"/>
      <c r="AIB519" s="34"/>
      <c r="AIC519" s="34"/>
      <c r="AID519" s="34"/>
      <c r="AIE519" s="34"/>
      <c r="AIF519" s="34"/>
      <c r="AIG519" s="34"/>
      <c r="AIH519" s="34"/>
      <c r="AII519" s="34"/>
      <c r="AIJ519" s="34"/>
      <c r="AIK519" s="34"/>
      <c r="AIL519" s="34"/>
      <c r="AIM519" s="34"/>
      <c r="AIN519" s="34"/>
      <c r="AIO519" s="34"/>
      <c r="AIP519" s="34"/>
      <c r="AIQ519" s="34"/>
      <c r="AIR519" s="34"/>
      <c r="AIS519" s="34"/>
      <c r="AIT519" s="34"/>
      <c r="AIU519" s="34"/>
      <c r="AIV519" s="34"/>
      <c r="AIW519" s="34"/>
      <c r="AIX519" s="34"/>
      <c r="AIY519" s="34"/>
      <c r="AIZ519" s="34"/>
      <c r="AJA519" s="34"/>
      <c r="AJB519" s="34"/>
      <c r="AJC519" s="34"/>
      <c r="AJD519" s="34"/>
      <c r="AJE519" s="34"/>
      <c r="AJF519" s="34"/>
      <c r="AJG519" s="34"/>
      <c r="AJH519" s="34"/>
      <c r="AJI519" s="34"/>
      <c r="AJJ519" s="34"/>
      <c r="AJK519" s="34"/>
      <c r="AJL519" s="34"/>
      <c r="AJM519" s="34"/>
      <c r="AJN519" s="34"/>
      <c r="AJO519" s="34"/>
      <c r="AJP519" s="34"/>
      <c r="AJQ519" s="34"/>
      <c r="AJR519" s="34"/>
      <c r="AJS519" s="34"/>
      <c r="AJT519" s="34"/>
      <c r="AJU519" s="34"/>
      <c r="AJV519" s="34"/>
      <c r="AJW519" s="34"/>
      <c r="AJX519" s="34"/>
      <c r="AJY519" s="34"/>
      <c r="AJZ519" s="34"/>
      <c r="AKA519" s="34"/>
      <c r="AKB519" s="34"/>
      <c r="AKC519" s="34"/>
      <c r="AKD519" s="34"/>
      <c r="AKE519" s="34"/>
      <c r="AKF519" s="34"/>
      <c r="AKG519" s="34"/>
      <c r="AKH519" s="34"/>
      <c r="AKI519" s="34"/>
      <c r="AKJ519" s="34"/>
      <c r="AKK519" s="34"/>
      <c r="AKL519" s="34"/>
      <c r="AKM519" s="34"/>
      <c r="AKN519" s="34"/>
      <c r="AKO519" s="34"/>
      <c r="AKP519" s="34"/>
      <c r="AKQ519" s="34"/>
      <c r="AKR519" s="34"/>
      <c r="AKS519" s="34"/>
      <c r="AKT519" s="34"/>
      <c r="AKU519" s="34"/>
      <c r="AKV519" s="34"/>
      <c r="AKW519" s="34"/>
      <c r="AKX519" s="34"/>
      <c r="AKY519" s="34"/>
      <c r="AKZ519" s="34"/>
      <c r="ALA519" s="34"/>
      <c r="ALB519" s="34"/>
      <c r="ALC519" s="34"/>
      <c r="ALD519" s="34"/>
      <c r="ALE519" s="34"/>
      <c r="ALF519" s="34"/>
      <c r="ALG519" s="34"/>
      <c r="ALH519" s="34"/>
      <c r="ALI519" s="34"/>
      <c r="ALJ519" s="34"/>
      <c r="ALK519" s="34"/>
      <c r="ALL519" s="34"/>
      <c r="ALM519" s="34"/>
      <c r="ALN519" s="34"/>
      <c r="ALO519" s="34"/>
      <c r="ALP519" s="34"/>
      <c r="ALQ519" s="34"/>
      <c r="ALR519" s="34"/>
      <c r="ALS519" s="34"/>
      <c r="ALT519" s="34"/>
      <c r="ALU519" s="34"/>
      <c r="ALV519" s="34"/>
      <c r="ALW519" s="34"/>
      <c r="ALX519" s="34"/>
      <c r="ALY519" s="34"/>
      <c r="ALZ519" s="34"/>
      <c r="AMA519" s="34"/>
      <c r="AMB519" s="34"/>
      <c r="AMC519" s="34"/>
      <c r="AMD519" s="34"/>
      <c r="AME519" s="34"/>
      <c r="AMF519" s="34"/>
      <c r="AMG519" s="34"/>
      <c r="AMH519" s="34"/>
      <c r="AMI519" s="34"/>
      <c r="AMJ519" s="34"/>
      <c r="AMK519" s="34"/>
    </row>
    <row r="520" spans="1:1025" ht="15.75" x14ac:dyDescent="0.25">
      <c r="A520" s="34"/>
      <c r="B520" s="65" t="s">
        <v>10</v>
      </c>
      <c r="D520" s="48">
        <f t="shared" si="13"/>
        <v>2394.98</v>
      </c>
      <c r="E520" s="42"/>
      <c r="F520" s="34"/>
      <c r="G520" s="49" t="s">
        <v>157</v>
      </c>
      <c r="H520" s="32">
        <f t="shared" si="12"/>
        <v>39407.565999999992</v>
      </c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34"/>
      <c r="AN520" s="34"/>
      <c r="AO520" s="34"/>
      <c r="AP520" s="34"/>
      <c r="AQ520" s="34"/>
      <c r="AR520" s="34"/>
      <c r="AS520" s="34"/>
      <c r="AT520" s="34"/>
      <c r="AU520" s="34"/>
      <c r="AV520" s="34"/>
      <c r="AW520" s="34"/>
      <c r="AX520" s="34"/>
      <c r="AY520" s="34"/>
      <c r="AZ520" s="34"/>
      <c r="BA520" s="34"/>
      <c r="BB520" s="34"/>
      <c r="BC520" s="34"/>
      <c r="BD520" s="34"/>
      <c r="BE520" s="34"/>
      <c r="BF520" s="34"/>
      <c r="BG520" s="34"/>
      <c r="BH520" s="34"/>
      <c r="BI520" s="34"/>
      <c r="BJ520" s="34"/>
      <c r="BK520" s="34"/>
      <c r="BL520" s="34"/>
      <c r="BM520" s="34"/>
      <c r="BN520" s="34"/>
      <c r="BO520" s="34"/>
      <c r="BP520" s="34"/>
      <c r="BQ520" s="34"/>
      <c r="BR520" s="34"/>
      <c r="BS520" s="34"/>
      <c r="BT520" s="34"/>
      <c r="BU520" s="34"/>
      <c r="BV520" s="34"/>
      <c r="BW520" s="34"/>
      <c r="BX520" s="34"/>
      <c r="BY520" s="34"/>
      <c r="BZ520" s="34"/>
      <c r="CA520" s="34"/>
      <c r="CB520" s="34"/>
      <c r="CC520" s="34"/>
      <c r="CD520" s="34"/>
      <c r="CE520" s="34"/>
      <c r="CF520" s="34"/>
      <c r="CG520" s="34"/>
      <c r="CH520" s="34"/>
      <c r="CI520" s="34"/>
      <c r="CJ520" s="34"/>
      <c r="CK520" s="34"/>
      <c r="CL520" s="34"/>
      <c r="CM520" s="34"/>
      <c r="CN520" s="34"/>
      <c r="CO520" s="34"/>
      <c r="CP520" s="34"/>
      <c r="CQ520" s="34"/>
      <c r="CR520" s="34"/>
      <c r="CS520" s="34"/>
      <c r="CT520" s="34"/>
      <c r="CU520" s="34"/>
      <c r="CV520" s="34"/>
      <c r="CW520" s="34"/>
      <c r="CX520" s="34"/>
      <c r="CY520" s="34"/>
      <c r="CZ520" s="34"/>
      <c r="DA520" s="34"/>
      <c r="DB520" s="34"/>
      <c r="DC520" s="34"/>
      <c r="DD520" s="34"/>
      <c r="DE520" s="34"/>
      <c r="DF520" s="34"/>
      <c r="DG520" s="34"/>
      <c r="DH520" s="34"/>
      <c r="DI520" s="34"/>
      <c r="DJ520" s="34"/>
      <c r="DK520" s="34"/>
      <c r="DL520" s="34"/>
      <c r="DM520" s="34"/>
      <c r="DN520" s="34"/>
      <c r="DO520" s="34"/>
      <c r="DP520" s="34"/>
      <c r="DQ520" s="34"/>
      <c r="DR520" s="34"/>
      <c r="DS520" s="34"/>
      <c r="DT520" s="34"/>
      <c r="DU520" s="34"/>
      <c r="DV520" s="34"/>
      <c r="DW520" s="34"/>
      <c r="DX520" s="34"/>
      <c r="DY520" s="34"/>
      <c r="DZ520" s="34"/>
      <c r="EA520" s="34"/>
      <c r="EB520" s="34"/>
      <c r="EC520" s="34"/>
      <c r="ED520" s="34"/>
      <c r="EE520" s="34"/>
      <c r="EF520" s="34"/>
      <c r="EG520" s="34"/>
      <c r="EH520" s="34"/>
      <c r="EI520" s="34"/>
      <c r="EJ520" s="34"/>
      <c r="EK520" s="34"/>
      <c r="EL520" s="34"/>
      <c r="EM520" s="34"/>
      <c r="EN520" s="34"/>
      <c r="EO520" s="34"/>
      <c r="EP520" s="34"/>
      <c r="EQ520" s="34"/>
      <c r="ER520" s="34"/>
      <c r="ES520" s="34"/>
      <c r="ET520" s="34"/>
      <c r="EU520" s="34"/>
      <c r="EV520" s="34"/>
      <c r="EW520" s="34"/>
      <c r="EX520" s="34"/>
      <c r="EY520" s="34"/>
      <c r="EZ520" s="34"/>
      <c r="FA520" s="34"/>
      <c r="FB520" s="34"/>
      <c r="FC520" s="34"/>
      <c r="FD520" s="34"/>
      <c r="FE520" s="34"/>
      <c r="FF520" s="34"/>
      <c r="FG520" s="34"/>
      <c r="FH520" s="34"/>
      <c r="FI520" s="34"/>
      <c r="FJ520" s="34"/>
      <c r="FK520" s="34"/>
      <c r="FL520" s="34"/>
      <c r="FM520" s="34"/>
      <c r="FN520" s="34"/>
      <c r="FO520" s="34"/>
      <c r="FP520" s="34"/>
      <c r="FQ520" s="34"/>
      <c r="FR520" s="34"/>
      <c r="FS520" s="34"/>
      <c r="FT520" s="34"/>
      <c r="FU520" s="34"/>
      <c r="FV520" s="34"/>
      <c r="FW520" s="34"/>
      <c r="FX520" s="34"/>
      <c r="FY520" s="34"/>
      <c r="FZ520" s="34"/>
      <c r="GA520" s="34"/>
      <c r="GB520" s="34"/>
      <c r="GC520" s="34"/>
      <c r="GD520" s="34"/>
      <c r="GE520" s="34"/>
      <c r="GF520" s="34"/>
      <c r="GG520" s="34"/>
      <c r="GH520" s="34"/>
      <c r="GI520" s="34"/>
      <c r="GJ520" s="34"/>
      <c r="GK520" s="34"/>
      <c r="GL520" s="34"/>
      <c r="GM520" s="34"/>
      <c r="GN520" s="34"/>
      <c r="GO520" s="34"/>
      <c r="GP520" s="34"/>
      <c r="GQ520" s="34"/>
      <c r="GR520" s="34"/>
      <c r="GS520" s="34"/>
      <c r="GT520" s="34"/>
      <c r="GU520" s="34"/>
      <c r="GV520" s="34"/>
      <c r="GW520" s="34"/>
      <c r="GX520" s="34"/>
      <c r="GY520" s="34"/>
      <c r="GZ520" s="34"/>
      <c r="HA520" s="34"/>
      <c r="HB520" s="34"/>
      <c r="HC520" s="34"/>
      <c r="HD520" s="34"/>
      <c r="HE520" s="34"/>
      <c r="HF520" s="34"/>
      <c r="HG520" s="34"/>
      <c r="HH520" s="34"/>
      <c r="HI520" s="34"/>
      <c r="HJ520" s="34"/>
      <c r="HK520" s="34"/>
      <c r="HL520" s="34"/>
      <c r="HM520" s="34"/>
      <c r="HN520" s="34"/>
      <c r="HO520" s="34"/>
      <c r="HP520" s="34"/>
      <c r="HQ520" s="34"/>
      <c r="HR520" s="34"/>
      <c r="HS520" s="34"/>
      <c r="HT520" s="34"/>
      <c r="HU520" s="34"/>
      <c r="HV520" s="34"/>
      <c r="HW520" s="34"/>
      <c r="HX520" s="34"/>
      <c r="HY520" s="34"/>
      <c r="HZ520" s="34"/>
      <c r="IA520" s="34"/>
      <c r="IB520" s="34"/>
      <c r="IC520" s="34"/>
      <c r="ID520" s="34"/>
      <c r="IE520" s="34"/>
      <c r="IF520" s="34"/>
      <c r="IG520" s="34"/>
      <c r="IH520" s="34"/>
      <c r="II520" s="34"/>
      <c r="IJ520" s="34"/>
      <c r="IK520" s="34"/>
      <c r="IL520" s="34"/>
      <c r="IM520" s="34"/>
      <c r="IN520" s="34"/>
      <c r="IO520" s="34"/>
      <c r="IP520" s="34"/>
      <c r="IQ520" s="34"/>
      <c r="IR520" s="34"/>
      <c r="IS520" s="34"/>
      <c r="IT520" s="34"/>
      <c r="IU520" s="34"/>
      <c r="IV520" s="34"/>
      <c r="IW520" s="34"/>
      <c r="IX520" s="34"/>
      <c r="IY520" s="34"/>
      <c r="IZ520" s="34"/>
      <c r="JA520" s="34"/>
      <c r="JB520" s="34"/>
      <c r="JC520" s="34"/>
      <c r="JD520" s="34"/>
      <c r="JE520" s="34"/>
      <c r="JF520" s="34"/>
      <c r="JG520" s="34"/>
      <c r="JH520" s="34"/>
      <c r="JI520" s="34"/>
      <c r="JJ520" s="34"/>
      <c r="JK520" s="34"/>
      <c r="JL520" s="34"/>
      <c r="JM520" s="34"/>
      <c r="JN520" s="34"/>
      <c r="JO520" s="34"/>
      <c r="JP520" s="34"/>
      <c r="JQ520" s="34"/>
      <c r="JR520" s="34"/>
      <c r="JS520" s="34"/>
      <c r="JT520" s="34"/>
      <c r="JU520" s="34"/>
      <c r="JV520" s="34"/>
      <c r="JW520" s="34"/>
      <c r="JX520" s="34"/>
      <c r="JY520" s="34"/>
      <c r="JZ520" s="34"/>
      <c r="KA520" s="34"/>
      <c r="KB520" s="34"/>
      <c r="KC520" s="34"/>
      <c r="KD520" s="34"/>
      <c r="KE520" s="34"/>
      <c r="KF520" s="34"/>
      <c r="KG520" s="34"/>
      <c r="KH520" s="34"/>
      <c r="KI520" s="34"/>
      <c r="KJ520" s="34"/>
      <c r="KK520" s="34"/>
      <c r="KL520" s="34"/>
      <c r="KM520" s="34"/>
      <c r="KN520" s="34"/>
      <c r="KO520" s="34"/>
      <c r="KP520" s="34"/>
      <c r="KQ520" s="34"/>
      <c r="KR520" s="34"/>
      <c r="KS520" s="34"/>
      <c r="KT520" s="34"/>
      <c r="KU520" s="34"/>
      <c r="KV520" s="34"/>
      <c r="KW520" s="34"/>
      <c r="KX520" s="34"/>
      <c r="KY520" s="34"/>
      <c r="KZ520" s="34"/>
      <c r="LA520" s="34"/>
      <c r="LB520" s="34"/>
      <c r="LC520" s="34"/>
      <c r="LD520" s="34"/>
      <c r="LE520" s="34"/>
      <c r="LF520" s="34"/>
      <c r="LG520" s="34"/>
      <c r="LH520" s="34"/>
      <c r="LI520" s="34"/>
      <c r="LJ520" s="34"/>
      <c r="LK520" s="34"/>
      <c r="LL520" s="34"/>
      <c r="LM520" s="34"/>
      <c r="LN520" s="34"/>
      <c r="LO520" s="34"/>
      <c r="LP520" s="34"/>
      <c r="LQ520" s="34"/>
      <c r="LR520" s="34"/>
      <c r="LS520" s="34"/>
      <c r="LT520" s="34"/>
      <c r="LU520" s="34"/>
      <c r="LV520" s="34"/>
      <c r="LW520" s="34"/>
      <c r="LX520" s="34"/>
      <c r="LY520" s="34"/>
      <c r="LZ520" s="34"/>
      <c r="MA520" s="34"/>
      <c r="MB520" s="34"/>
      <c r="MC520" s="34"/>
      <c r="MD520" s="34"/>
      <c r="ME520" s="34"/>
      <c r="MF520" s="34"/>
      <c r="MG520" s="34"/>
      <c r="MH520" s="34"/>
      <c r="MI520" s="34"/>
      <c r="MJ520" s="34"/>
      <c r="MK520" s="34"/>
      <c r="ML520" s="34"/>
      <c r="MM520" s="34"/>
      <c r="MN520" s="34"/>
      <c r="MO520" s="34"/>
      <c r="MP520" s="34"/>
      <c r="MQ520" s="34"/>
      <c r="MR520" s="34"/>
      <c r="MS520" s="34"/>
      <c r="MT520" s="34"/>
      <c r="MU520" s="34"/>
      <c r="MV520" s="34"/>
      <c r="MW520" s="34"/>
      <c r="MX520" s="34"/>
      <c r="MY520" s="34"/>
      <c r="MZ520" s="34"/>
      <c r="NA520" s="34"/>
      <c r="NB520" s="34"/>
      <c r="NC520" s="34"/>
      <c r="ND520" s="34"/>
      <c r="NE520" s="34"/>
      <c r="NF520" s="34"/>
      <c r="NG520" s="34"/>
      <c r="NH520" s="34"/>
      <c r="NI520" s="34"/>
      <c r="NJ520" s="34"/>
      <c r="NK520" s="34"/>
      <c r="NL520" s="34"/>
      <c r="NM520" s="34"/>
      <c r="NN520" s="34"/>
      <c r="NO520" s="34"/>
      <c r="NP520" s="34"/>
      <c r="NQ520" s="34"/>
      <c r="NR520" s="34"/>
      <c r="NS520" s="34"/>
      <c r="NT520" s="34"/>
      <c r="NU520" s="34"/>
      <c r="NV520" s="34"/>
      <c r="NW520" s="34"/>
      <c r="NX520" s="34"/>
      <c r="NY520" s="34"/>
      <c r="NZ520" s="34"/>
      <c r="OA520" s="34"/>
      <c r="OB520" s="34"/>
      <c r="OC520" s="34"/>
      <c r="OD520" s="34"/>
      <c r="OE520" s="34"/>
      <c r="OF520" s="34"/>
      <c r="OG520" s="34"/>
      <c r="OH520" s="34"/>
      <c r="OI520" s="34"/>
      <c r="OJ520" s="34"/>
      <c r="OK520" s="34"/>
      <c r="OL520" s="34"/>
      <c r="OM520" s="34"/>
      <c r="ON520" s="34"/>
      <c r="OO520" s="34"/>
      <c r="OP520" s="34"/>
      <c r="OQ520" s="34"/>
      <c r="OR520" s="34"/>
      <c r="OS520" s="34"/>
      <c r="OT520" s="34"/>
      <c r="OU520" s="34"/>
      <c r="OV520" s="34"/>
      <c r="OW520" s="34"/>
      <c r="OX520" s="34"/>
      <c r="OY520" s="34"/>
      <c r="OZ520" s="34"/>
      <c r="PA520" s="34"/>
      <c r="PB520" s="34"/>
      <c r="PC520" s="34"/>
      <c r="PD520" s="34"/>
      <c r="PE520" s="34"/>
      <c r="PF520" s="34"/>
      <c r="PG520" s="34"/>
      <c r="PH520" s="34"/>
      <c r="PI520" s="34"/>
      <c r="PJ520" s="34"/>
      <c r="PK520" s="34"/>
      <c r="PL520" s="34"/>
      <c r="PM520" s="34"/>
      <c r="PN520" s="34"/>
      <c r="PO520" s="34"/>
      <c r="PP520" s="34"/>
      <c r="PQ520" s="34"/>
      <c r="PR520" s="34"/>
      <c r="PS520" s="34"/>
      <c r="PT520" s="34"/>
      <c r="PU520" s="34"/>
      <c r="PV520" s="34"/>
      <c r="PW520" s="34"/>
      <c r="PX520" s="34"/>
      <c r="PY520" s="34"/>
      <c r="PZ520" s="34"/>
      <c r="QA520" s="34"/>
      <c r="QB520" s="34"/>
      <c r="QC520" s="34"/>
      <c r="QD520" s="34"/>
      <c r="QE520" s="34"/>
      <c r="QF520" s="34"/>
      <c r="QG520" s="34"/>
      <c r="QH520" s="34"/>
      <c r="QI520" s="34"/>
      <c r="QJ520" s="34"/>
      <c r="QK520" s="34"/>
      <c r="QL520" s="34"/>
      <c r="QM520" s="34"/>
      <c r="QN520" s="34"/>
      <c r="QO520" s="34"/>
      <c r="QP520" s="34"/>
      <c r="QQ520" s="34"/>
      <c r="QR520" s="34"/>
      <c r="QS520" s="34"/>
      <c r="QT520" s="34"/>
      <c r="QU520" s="34"/>
      <c r="QV520" s="34"/>
      <c r="QW520" s="34"/>
      <c r="QX520" s="34"/>
      <c r="QY520" s="34"/>
      <c r="QZ520" s="34"/>
      <c r="RA520" s="34"/>
      <c r="RB520" s="34"/>
      <c r="RC520" s="34"/>
      <c r="RD520" s="34"/>
      <c r="RE520" s="34"/>
      <c r="RF520" s="34"/>
      <c r="RG520" s="34"/>
      <c r="RH520" s="34"/>
      <c r="RI520" s="34"/>
      <c r="RJ520" s="34"/>
      <c r="RK520" s="34"/>
      <c r="RL520" s="34"/>
      <c r="RM520" s="34"/>
      <c r="RN520" s="34"/>
      <c r="RO520" s="34"/>
      <c r="RP520" s="34"/>
      <c r="RQ520" s="34"/>
      <c r="RR520" s="34"/>
      <c r="RS520" s="34"/>
      <c r="RT520" s="34"/>
      <c r="RU520" s="34"/>
      <c r="RV520" s="34"/>
      <c r="RW520" s="34"/>
      <c r="RX520" s="34"/>
      <c r="RY520" s="34"/>
      <c r="RZ520" s="34"/>
      <c r="SA520" s="34"/>
      <c r="SB520" s="34"/>
      <c r="SC520" s="34"/>
      <c r="SD520" s="34"/>
      <c r="SE520" s="34"/>
      <c r="SF520" s="34"/>
      <c r="SG520" s="34"/>
      <c r="SH520" s="34"/>
      <c r="SI520" s="34"/>
      <c r="SJ520" s="34"/>
      <c r="SK520" s="34"/>
      <c r="SL520" s="34"/>
      <c r="SM520" s="34"/>
      <c r="SN520" s="34"/>
      <c r="SO520" s="34"/>
      <c r="SP520" s="34"/>
      <c r="SQ520" s="34"/>
      <c r="SR520" s="34"/>
      <c r="SS520" s="34"/>
      <c r="ST520" s="34"/>
      <c r="SU520" s="34"/>
      <c r="SV520" s="34"/>
      <c r="SW520" s="34"/>
      <c r="SX520" s="34"/>
      <c r="SY520" s="34"/>
      <c r="SZ520" s="34"/>
      <c r="TA520" s="34"/>
      <c r="TB520" s="34"/>
      <c r="TC520" s="34"/>
      <c r="TD520" s="34"/>
      <c r="TE520" s="34"/>
      <c r="TF520" s="34"/>
      <c r="TG520" s="34"/>
      <c r="TH520" s="34"/>
      <c r="TI520" s="34"/>
      <c r="TJ520" s="34"/>
      <c r="TK520" s="34"/>
      <c r="TL520" s="34"/>
      <c r="TM520" s="34"/>
      <c r="TN520" s="34"/>
      <c r="TO520" s="34"/>
      <c r="TP520" s="34"/>
      <c r="TQ520" s="34"/>
      <c r="TR520" s="34"/>
      <c r="TS520" s="34"/>
      <c r="TT520" s="34"/>
      <c r="TU520" s="34"/>
      <c r="TV520" s="34"/>
      <c r="TW520" s="34"/>
      <c r="TX520" s="34"/>
      <c r="TY520" s="34"/>
      <c r="TZ520" s="34"/>
      <c r="UA520" s="34"/>
      <c r="UB520" s="34"/>
      <c r="UC520" s="34"/>
      <c r="UD520" s="34"/>
      <c r="UE520" s="34"/>
      <c r="UF520" s="34"/>
      <c r="UG520" s="34"/>
      <c r="UH520" s="34"/>
      <c r="UI520" s="34"/>
      <c r="UJ520" s="34"/>
      <c r="UK520" s="34"/>
      <c r="UL520" s="34"/>
      <c r="UM520" s="34"/>
      <c r="UN520" s="34"/>
      <c r="UO520" s="34"/>
      <c r="UP520" s="34"/>
      <c r="UQ520" s="34"/>
      <c r="UR520" s="34"/>
      <c r="US520" s="34"/>
      <c r="UT520" s="34"/>
      <c r="UU520" s="34"/>
      <c r="UV520" s="34"/>
      <c r="UW520" s="34"/>
      <c r="UX520" s="34"/>
      <c r="UY520" s="34"/>
      <c r="UZ520" s="34"/>
      <c r="VA520" s="34"/>
      <c r="VB520" s="34"/>
      <c r="VC520" s="34"/>
      <c r="VD520" s="34"/>
      <c r="VE520" s="34"/>
      <c r="VF520" s="34"/>
      <c r="VG520" s="34"/>
      <c r="VH520" s="34"/>
      <c r="VI520" s="34"/>
      <c r="VJ520" s="34"/>
      <c r="VK520" s="34"/>
      <c r="VL520" s="34"/>
      <c r="VM520" s="34"/>
      <c r="VN520" s="34"/>
      <c r="VO520" s="34"/>
      <c r="VP520" s="34"/>
      <c r="VQ520" s="34"/>
      <c r="VR520" s="34"/>
      <c r="VS520" s="34"/>
      <c r="VT520" s="34"/>
      <c r="VU520" s="34"/>
      <c r="VV520" s="34"/>
      <c r="VW520" s="34"/>
      <c r="VX520" s="34"/>
      <c r="VY520" s="34"/>
      <c r="VZ520" s="34"/>
      <c r="WA520" s="34"/>
      <c r="WB520" s="34"/>
      <c r="WC520" s="34"/>
      <c r="WD520" s="34"/>
      <c r="WE520" s="34"/>
      <c r="WF520" s="34"/>
      <c r="WG520" s="34"/>
      <c r="WH520" s="34"/>
      <c r="WI520" s="34"/>
      <c r="WJ520" s="34"/>
      <c r="WK520" s="34"/>
      <c r="WL520" s="34"/>
      <c r="WM520" s="34"/>
      <c r="WN520" s="34"/>
      <c r="WO520" s="34"/>
      <c r="WP520" s="34"/>
      <c r="WQ520" s="34"/>
      <c r="WR520" s="34"/>
      <c r="WS520" s="34"/>
      <c r="WT520" s="34"/>
      <c r="WU520" s="34"/>
      <c r="WV520" s="34"/>
      <c r="WW520" s="34"/>
      <c r="WX520" s="34"/>
      <c r="WY520" s="34"/>
      <c r="WZ520" s="34"/>
      <c r="XA520" s="34"/>
      <c r="XB520" s="34"/>
      <c r="XC520" s="34"/>
      <c r="XD520" s="34"/>
      <c r="XE520" s="34"/>
      <c r="XF520" s="34"/>
      <c r="XG520" s="34"/>
      <c r="XH520" s="34"/>
      <c r="XI520" s="34"/>
      <c r="XJ520" s="34"/>
      <c r="XK520" s="34"/>
      <c r="XL520" s="34"/>
      <c r="XM520" s="34"/>
      <c r="XN520" s="34"/>
      <c r="XO520" s="34"/>
      <c r="XP520" s="34"/>
      <c r="XQ520" s="34"/>
      <c r="XR520" s="34"/>
      <c r="XS520" s="34"/>
      <c r="XT520" s="34"/>
      <c r="XU520" s="34"/>
      <c r="XV520" s="34"/>
      <c r="XW520" s="34"/>
      <c r="XX520" s="34"/>
      <c r="XY520" s="34"/>
      <c r="XZ520" s="34"/>
      <c r="YA520" s="34"/>
      <c r="YB520" s="34"/>
      <c r="YC520" s="34"/>
      <c r="YD520" s="34"/>
      <c r="YE520" s="34"/>
      <c r="YF520" s="34"/>
      <c r="YG520" s="34"/>
      <c r="YH520" s="34"/>
      <c r="YI520" s="34"/>
      <c r="YJ520" s="34"/>
      <c r="YK520" s="34"/>
      <c r="YL520" s="34"/>
      <c r="YM520" s="34"/>
      <c r="YN520" s="34"/>
      <c r="YO520" s="34"/>
      <c r="YP520" s="34"/>
      <c r="YQ520" s="34"/>
      <c r="YR520" s="34"/>
      <c r="YS520" s="34"/>
      <c r="YT520" s="34"/>
      <c r="YU520" s="34"/>
      <c r="YV520" s="34"/>
      <c r="YW520" s="34"/>
      <c r="YX520" s="34"/>
      <c r="YY520" s="34"/>
      <c r="YZ520" s="34"/>
      <c r="ZA520" s="34"/>
      <c r="ZB520" s="34"/>
      <c r="ZC520" s="34"/>
      <c r="ZD520" s="34"/>
      <c r="ZE520" s="34"/>
      <c r="ZF520" s="34"/>
      <c r="ZG520" s="34"/>
      <c r="ZH520" s="34"/>
      <c r="ZI520" s="34"/>
      <c r="ZJ520" s="34"/>
      <c r="ZK520" s="34"/>
      <c r="ZL520" s="34"/>
      <c r="ZM520" s="34"/>
      <c r="ZN520" s="34"/>
      <c r="ZO520" s="34"/>
      <c r="ZP520" s="34"/>
      <c r="ZQ520" s="34"/>
      <c r="ZR520" s="34"/>
      <c r="ZS520" s="34"/>
      <c r="ZT520" s="34"/>
      <c r="ZU520" s="34"/>
      <c r="ZV520" s="34"/>
      <c r="ZW520" s="34"/>
      <c r="ZX520" s="34"/>
      <c r="ZY520" s="34"/>
      <c r="ZZ520" s="34"/>
      <c r="AAA520" s="34"/>
      <c r="AAB520" s="34"/>
      <c r="AAC520" s="34"/>
      <c r="AAD520" s="34"/>
      <c r="AAE520" s="34"/>
      <c r="AAF520" s="34"/>
      <c r="AAG520" s="34"/>
      <c r="AAH520" s="34"/>
      <c r="AAI520" s="34"/>
      <c r="AAJ520" s="34"/>
      <c r="AAK520" s="34"/>
      <c r="AAL520" s="34"/>
      <c r="AAM520" s="34"/>
      <c r="AAN520" s="34"/>
      <c r="AAO520" s="34"/>
      <c r="AAP520" s="34"/>
      <c r="AAQ520" s="34"/>
      <c r="AAR520" s="34"/>
      <c r="AAS520" s="34"/>
      <c r="AAT520" s="34"/>
      <c r="AAU520" s="34"/>
      <c r="AAV520" s="34"/>
      <c r="AAW520" s="34"/>
      <c r="AAX520" s="34"/>
      <c r="AAY520" s="34"/>
      <c r="AAZ520" s="34"/>
      <c r="ABA520" s="34"/>
      <c r="ABB520" s="34"/>
      <c r="ABC520" s="34"/>
      <c r="ABD520" s="34"/>
      <c r="ABE520" s="34"/>
      <c r="ABF520" s="34"/>
      <c r="ABG520" s="34"/>
      <c r="ABH520" s="34"/>
      <c r="ABI520" s="34"/>
      <c r="ABJ520" s="34"/>
      <c r="ABK520" s="34"/>
      <c r="ABL520" s="34"/>
      <c r="ABM520" s="34"/>
      <c r="ABN520" s="34"/>
      <c r="ABO520" s="34"/>
      <c r="ABP520" s="34"/>
      <c r="ABQ520" s="34"/>
      <c r="ABR520" s="34"/>
      <c r="ABS520" s="34"/>
      <c r="ABT520" s="34"/>
      <c r="ABU520" s="34"/>
      <c r="ABV520" s="34"/>
      <c r="ABW520" s="34"/>
      <c r="ABX520" s="34"/>
      <c r="ABY520" s="34"/>
      <c r="ABZ520" s="34"/>
      <c r="ACA520" s="34"/>
      <c r="ACB520" s="34"/>
      <c r="ACC520" s="34"/>
      <c r="ACD520" s="34"/>
      <c r="ACE520" s="34"/>
      <c r="ACF520" s="34"/>
      <c r="ACG520" s="34"/>
      <c r="ACH520" s="34"/>
      <c r="ACI520" s="34"/>
      <c r="ACJ520" s="34"/>
      <c r="ACK520" s="34"/>
      <c r="ACL520" s="34"/>
      <c r="ACM520" s="34"/>
      <c r="ACN520" s="34"/>
      <c r="ACO520" s="34"/>
      <c r="ACP520" s="34"/>
      <c r="ACQ520" s="34"/>
      <c r="ACR520" s="34"/>
      <c r="ACS520" s="34"/>
      <c r="ACT520" s="34"/>
      <c r="ACU520" s="34"/>
      <c r="ACV520" s="34"/>
      <c r="ACW520" s="34"/>
      <c r="ACX520" s="34"/>
      <c r="ACY520" s="34"/>
      <c r="ACZ520" s="34"/>
      <c r="ADA520" s="34"/>
      <c r="ADB520" s="34"/>
      <c r="ADC520" s="34"/>
      <c r="ADD520" s="34"/>
      <c r="ADE520" s="34"/>
      <c r="ADF520" s="34"/>
      <c r="ADG520" s="34"/>
      <c r="ADH520" s="34"/>
      <c r="ADI520" s="34"/>
      <c r="ADJ520" s="34"/>
      <c r="ADK520" s="34"/>
      <c r="ADL520" s="34"/>
      <c r="ADM520" s="34"/>
      <c r="ADN520" s="34"/>
      <c r="ADO520" s="34"/>
      <c r="ADP520" s="34"/>
      <c r="ADQ520" s="34"/>
      <c r="ADR520" s="34"/>
      <c r="ADS520" s="34"/>
      <c r="ADT520" s="34"/>
      <c r="ADU520" s="34"/>
      <c r="ADV520" s="34"/>
      <c r="ADW520" s="34"/>
      <c r="ADX520" s="34"/>
      <c r="ADY520" s="34"/>
      <c r="ADZ520" s="34"/>
      <c r="AEA520" s="34"/>
      <c r="AEB520" s="34"/>
      <c r="AEC520" s="34"/>
      <c r="AED520" s="34"/>
      <c r="AEE520" s="34"/>
      <c r="AEF520" s="34"/>
      <c r="AEG520" s="34"/>
      <c r="AEH520" s="34"/>
      <c r="AEI520" s="34"/>
      <c r="AEJ520" s="34"/>
      <c r="AEK520" s="34"/>
      <c r="AEL520" s="34"/>
      <c r="AEM520" s="34"/>
      <c r="AEN520" s="34"/>
      <c r="AEO520" s="34"/>
      <c r="AEP520" s="34"/>
      <c r="AEQ520" s="34"/>
      <c r="AER520" s="34"/>
      <c r="AES520" s="34"/>
      <c r="AET520" s="34"/>
      <c r="AEU520" s="34"/>
      <c r="AEV520" s="34"/>
      <c r="AEW520" s="34"/>
      <c r="AEX520" s="34"/>
      <c r="AEY520" s="34"/>
      <c r="AEZ520" s="34"/>
      <c r="AFA520" s="34"/>
      <c r="AFB520" s="34"/>
      <c r="AFC520" s="34"/>
      <c r="AFD520" s="34"/>
      <c r="AFE520" s="34"/>
      <c r="AFF520" s="34"/>
      <c r="AFG520" s="34"/>
      <c r="AFH520" s="34"/>
      <c r="AFI520" s="34"/>
      <c r="AFJ520" s="34"/>
      <c r="AFK520" s="34"/>
      <c r="AFL520" s="34"/>
      <c r="AFM520" s="34"/>
      <c r="AFN520" s="34"/>
      <c r="AFO520" s="34"/>
      <c r="AFP520" s="34"/>
      <c r="AFQ520" s="34"/>
      <c r="AFR520" s="34"/>
      <c r="AFS520" s="34"/>
      <c r="AFT520" s="34"/>
      <c r="AFU520" s="34"/>
      <c r="AFV520" s="34"/>
      <c r="AFW520" s="34"/>
      <c r="AFX520" s="34"/>
      <c r="AFY520" s="34"/>
      <c r="AFZ520" s="34"/>
      <c r="AGA520" s="34"/>
      <c r="AGB520" s="34"/>
      <c r="AGC520" s="34"/>
      <c r="AGD520" s="34"/>
      <c r="AGE520" s="34"/>
      <c r="AGF520" s="34"/>
      <c r="AGG520" s="34"/>
      <c r="AGH520" s="34"/>
      <c r="AGI520" s="34"/>
      <c r="AGJ520" s="34"/>
      <c r="AGK520" s="34"/>
      <c r="AGL520" s="34"/>
      <c r="AGM520" s="34"/>
      <c r="AGN520" s="34"/>
      <c r="AGO520" s="34"/>
      <c r="AGP520" s="34"/>
      <c r="AGQ520" s="34"/>
      <c r="AGR520" s="34"/>
      <c r="AGS520" s="34"/>
      <c r="AGT520" s="34"/>
      <c r="AGU520" s="34"/>
      <c r="AGV520" s="34"/>
      <c r="AGW520" s="34"/>
      <c r="AGX520" s="34"/>
      <c r="AGY520" s="34"/>
      <c r="AGZ520" s="34"/>
      <c r="AHA520" s="34"/>
      <c r="AHB520" s="34"/>
      <c r="AHC520" s="34"/>
      <c r="AHD520" s="34"/>
      <c r="AHE520" s="34"/>
      <c r="AHF520" s="34"/>
      <c r="AHG520" s="34"/>
      <c r="AHH520" s="34"/>
      <c r="AHI520" s="34"/>
      <c r="AHJ520" s="34"/>
      <c r="AHK520" s="34"/>
      <c r="AHL520" s="34"/>
      <c r="AHM520" s="34"/>
      <c r="AHN520" s="34"/>
      <c r="AHO520" s="34"/>
      <c r="AHP520" s="34"/>
      <c r="AHQ520" s="34"/>
      <c r="AHR520" s="34"/>
      <c r="AHS520" s="34"/>
      <c r="AHT520" s="34"/>
      <c r="AHU520" s="34"/>
      <c r="AHV520" s="34"/>
      <c r="AHW520" s="34"/>
      <c r="AHX520" s="34"/>
      <c r="AHY520" s="34"/>
      <c r="AHZ520" s="34"/>
      <c r="AIA520" s="34"/>
      <c r="AIB520" s="34"/>
      <c r="AIC520" s="34"/>
      <c r="AID520" s="34"/>
      <c r="AIE520" s="34"/>
      <c r="AIF520" s="34"/>
      <c r="AIG520" s="34"/>
      <c r="AIH520" s="34"/>
      <c r="AII520" s="34"/>
      <c r="AIJ520" s="34"/>
      <c r="AIK520" s="34"/>
      <c r="AIL520" s="34"/>
      <c r="AIM520" s="34"/>
      <c r="AIN520" s="34"/>
      <c r="AIO520" s="34"/>
      <c r="AIP520" s="34"/>
      <c r="AIQ520" s="34"/>
      <c r="AIR520" s="34"/>
      <c r="AIS520" s="34"/>
      <c r="AIT520" s="34"/>
      <c r="AIU520" s="34"/>
      <c r="AIV520" s="34"/>
      <c r="AIW520" s="34"/>
      <c r="AIX520" s="34"/>
      <c r="AIY520" s="34"/>
      <c r="AIZ520" s="34"/>
      <c r="AJA520" s="34"/>
      <c r="AJB520" s="34"/>
      <c r="AJC520" s="34"/>
      <c r="AJD520" s="34"/>
      <c r="AJE520" s="34"/>
      <c r="AJF520" s="34"/>
      <c r="AJG520" s="34"/>
      <c r="AJH520" s="34"/>
      <c r="AJI520" s="34"/>
      <c r="AJJ520" s="34"/>
      <c r="AJK520" s="34"/>
      <c r="AJL520" s="34"/>
      <c r="AJM520" s="34"/>
      <c r="AJN520" s="34"/>
      <c r="AJO520" s="34"/>
      <c r="AJP520" s="34"/>
      <c r="AJQ520" s="34"/>
      <c r="AJR520" s="34"/>
      <c r="AJS520" s="34"/>
      <c r="AJT520" s="34"/>
      <c r="AJU520" s="34"/>
      <c r="AJV520" s="34"/>
      <c r="AJW520" s="34"/>
      <c r="AJX520" s="34"/>
      <c r="AJY520" s="34"/>
      <c r="AJZ520" s="34"/>
      <c r="AKA520" s="34"/>
      <c r="AKB520" s="34"/>
      <c r="AKC520" s="34"/>
      <c r="AKD520" s="34"/>
      <c r="AKE520" s="34"/>
      <c r="AKF520" s="34"/>
      <c r="AKG520" s="34"/>
      <c r="AKH520" s="34"/>
      <c r="AKI520" s="34"/>
      <c r="AKJ520" s="34"/>
      <c r="AKK520" s="34"/>
      <c r="AKL520" s="34"/>
      <c r="AKM520" s="34"/>
      <c r="AKN520" s="34"/>
      <c r="AKO520" s="34"/>
      <c r="AKP520" s="34"/>
      <c r="AKQ520" s="34"/>
      <c r="AKR520" s="34"/>
      <c r="AKS520" s="34"/>
      <c r="AKT520" s="34"/>
      <c r="AKU520" s="34"/>
      <c r="AKV520" s="34"/>
      <c r="AKW520" s="34"/>
      <c r="AKX520" s="34"/>
      <c r="AKY520" s="34"/>
      <c r="AKZ520" s="34"/>
      <c r="ALA520" s="34"/>
      <c r="ALB520" s="34"/>
      <c r="ALC520" s="34"/>
      <c r="ALD520" s="34"/>
      <c r="ALE520" s="34"/>
      <c r="ALF520" s="34"/>
      <c r="ALG520" s="34"/>
      <c r="ALH520" s="34"/>
      <c r="ALI520" s="34"/>
      <c r="ALJ520" s="34"/>
      <c r="ALK520" s="34"/>
      <c r="ALL520" s="34"/>
      <c r="ALM520" s="34"/>
      <c r="ALN520" s="34"/>
      <c r="ALO520" s="34"/>
      <c r="ALP520" s="34"/>
      <c r="ALQ520" s="34"/>
      <c r="ALR520" s="34"/>
      <c r="ALS520" s="34"/>
      <c r="ALT520" s="34"/>
      <c r="ALU520" s="34"/>
      <c r="ALV520" s="34"/>
      <c r="ALW520" s="34"/>
      <c r="ALX520" s="34"/>
      <c r="ALY520" s="34"/>
      <c r="ALZ520" s="34"/>
      <c r="AMA520" s="34"/>
      <c r="AMB520" s="34"/>
      <c r="AMC520" s="34"/>
      <c r="AMD520" s="34"/>
      <c r="AME520" s="34"/>
      <c r="AMF520" s="34"/>
      <c r="AMG520" s="34"/>
      <c r="AMH520" s="34"/>
      <c r="AMI520" s="34"/>
      <c r="AMJ520" s="34"/>
      <c r="AMK520" s="34"/>
    </row>
    <row r="521" spans="1:1025" x14ac:dyDescent="0.25">
      <c r="A521" s="34"/>
      <c r="E521" s="42"/>
      <c r="F521" s="34"/>
      <c r="G521" s="69"/>
      <c r="H521" s="70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34"/>
      <c r="AN521" s="34"/>
      <c r="AO521" s="34"/>
      <c r="AP521" s="34"/>
      <c r="AQ521" s="34"/>
      <c r="AR521" s="34"/>
      <c r="AS521" s="34"/>
      <c r="AT521" s="34"/>
      <c r="AU521" s="34"/>
      <c r="AV521" s="34"/>
      <c r="AW521" s="34"/>
      <c r="AX521" s="34"/>
      <c r="AY521" s="34"/>
      <c r="AZ521" s="34"/>
      <c r="BA521" s="34"/>
      <c r="BB521" s="34"/>
      <c r="BC521" s="34"/>
      <c r="BD521" s="34"/>
      <c r="BE521" s="34"/>
      <c r="BF521" s="34"/>
      <c r="BG521" s="34"/>
      <c r="BH521" s="34"/>
      <c r="BI521" s="34"/>
      <c r="BJ521" s="34"/>
      <c r="BK521" s="34"/>
      <c r="BL521" s="34"/>
      <c r="BM521" s="34"/>
      <c r="BN521" s="34"/>
      <c r="BO521" s="34"/>
      <c r="BP521" s="34"/>
      <c r="BQ521" s="34"/>
      <c r="BR521" s="34"/>
      <c r="BS521" s="34"/>
      <c r="BT521" s="34"/>
      <c r="BU521" s="34"/>
      <c r="BV521" s="34"/>
      <c r="BW521" s="34"/>
      <c r="BX521" s="34"/>
      <c r="BY521" s="34"/>
      <c r="BZ521" s="34"/>
      <c r="CA521" s="34"/>
      <c r="CB521" s="34"/>
      <c r="CC521" s="34"/>
      <c r="CD521" s="34"/>
      <c r="CE521" s="34"/>
      <c r="CF521" s="34"/>
      <c r="CG521" s="34"/>
      <c r="CH521" s="34"/>
      <c r="CI521" s="34"/>
      <c r="CJ521" s="34"/>
      <c r="CK521" s="34"/>
      <c r="CL521" s="34"/>
      <c r="CM521" s="34"/>
      <c r="CN521" s="34"/>
      <c r="CO521" s="34"/>
      <c r="CP521" s="34"/>
      <c r="CQ521" s="34"/>
      <c r="CR521" s="34"/>
      <c r="CS521" s="34"/>
      <c r="CT521" s="34"/>
      <c r="CU521" s="34"/>
      <c r="CV521" s="34"/>
      <c r="CW521" s="34"/>
      <c r="CX521" s="34"/>
      <c r="CY521" s="34"/>
      <c r="CZ521" s="34"/>
      <c r="DA521" s="34"/>
      <c r="DB521" s="34"/>
      <c r="DC521" s="34"/>
      <c r="DD521" s="34"/>
      <c r="DE521" s="34"/>
      <c r="DF521" s="34"/>
      <c r="DG521" s="34"/>
      <c r="DH521" s="34"/>
      <c r="DI521" s="34"/>
      <c r="DJ521" s="34"/>
      <c r="DK521" s="34"/>
      <c r="DL521" s="34"/>
      <c r="DM521" s="34"/>
      <c r="DN521" s="34"/>
      <c r="DO521" s="34"/>
      <c r="DP521" s="34"/>
      <c r="DQ521" s="34"/>
      <c r="DR521" s="34"/>
      <c r="DS521" s="34"/>
      <c r="DT521" s="34"/>
      <c r="DU521" s="34"/>
      <c r="DV521" s="34"/>
      <c r="DW521" s="34"/>
      <c r="DX521" s="34"/>
      <c r="DY521" s="34"/>
      <c r="DZ521" s="34"/>
      <c r="EA521" s="34"/>
      <c r="EB521" s="34"/>
      <c r="EC521" s="34"/>
      <c r="ED521" s="34"/>
      <c r="EE521" s="34"/>
      <c r="EF521" s="34"/>
      <c r="EG521" s="34"/>
      <c r="EH521" s="34"/>
      <c r="EI521" s="34"/>
      <c r="EJ521" s="34"/>
      <c r="EK521" s="34"/>
      <c r="EL521" s="34"/>
      <c r="EM521" s="34"/>
      <c r="EN521" s="34"/>
      <c r="EO521" s="34"/>
      <c r="EP521" s="34"/>
      <c r="EQ521" s="34"/>
      <c r="ER521" s="34"/>
      <c r="ES521" s="34"/>
      <c r="ET521" s="34"/>
      <c r="EU521" s="34"/>
      <c r="EV521" s="34"/>
      <c r="EW521" s="34"/>
      <c r="EX521" s="34"/>
      <c r="EY521" s="34"/>
      <c r="EZ521" s="34"/>
      <c r="FA521" s="34"/>
      <c r="FB521" s="34"/>
      <c r="FC521" s="34"/>
      <c r="FD521" s="34"/>
      <c r="FE521" s="34"/>
      <c r="FF521" s="34"/>
      <c r="FG521" s="34"/>
      <c r="FH521" s="34"/>
      <c r="FI521" s="34"/>
      <c r="FJ521" s="34"/>
      <c r="FK521" s="34"/>
      <c r="FL521" s="34"/>
      <c r="FM521" s="34"/>
      <c r="FN521" s="34"/>
      <c r="FO521" s="34"/>
      <c r="FP521" s="34"/>
      <c r="FQ521" s="34"/>
      <c r="FR521" s="34"/>
      <c r="FS521" s="34"/>
      <c r="FT521" s="34"/>
      <c r="FU521" s="34"/>
      <c r="FV521" s="34"/>
      <c r="FW521" s="34"/>
      <c r="FX521" s="34"/>
      <c r="FY521" s="34"/>
      <c r="FZ521" s="34"/>
      <c r="GA521" s="34"/>
      <c r="GB521" s="34"/>
      <c r="GC521" s="34"/>
      <c r="GD521" s="34"/>
      <c r="GE521" s="34"/>
      <c r="GF521" s="34"/>
      <c r="GG521" s="34"/>
      <c r="GH521" s="34"/>
      <c r="GI521" s="34"/>
      <c r="GJ521" s="34"/>
      <c r="GK521" s="34"/>
      <c r="GL521" s="34"/>
      <c r="GM521" s="34"/>
      <c r="GN521" s="34"/>
      <c r="GO521" s="34"/>
      <c r="GP521" s="34"/>
      <c r="GQ521" s="34"/>
      <c r="GR521" s="34"/>
      <c r="GS521" s="34"/>
      <c r="GT521" s="34"/>
      <c r="GU521" s="34"/>
      <c r="GV521" s="34"/>
      <c r="GW521" s="34"/>
      <c r="GX521" s="34"/>
      <c r="GY521" s="34"/>
      <c r="GZ521" s="34"/>
      <c r="HA521" s="34"/>
      <c r="HB521" s="34"/>
      <c r="HC521" s="34"/>
      <c r="HD521" s="34"/>
      <c r="HE521" s="34"/>
      <c r="HF521" s="34"/>
      <c r="HG521" s="34"/>
      <c r="HH521" s="34"/>
      <c r="HI521" s="34"/>
      <c r="HJ521" s="34"/>
      <c r="HK521" s="34"/>
      <c r="HL521" s="34"/>
      <c r="HM521" s="34"/>
      <c r="HN521" s="34"/>
      <c r="HO521" s="34"/>
      <c r="HP521" s="34"/>
      <c r="HQ521" s="34"/>
      <c r="HR521" s="34"/>
      <c r="HS521" s="34"/>
      <c r="HT521" s="34"/>
      <c r="HU521" s="34"/>
      <c r="HV521" s="34"/>
      <c r="HW521" s="34"/>
      <c r="HX521" s="34"/>
      <c r="HY521" s="34"/>
      <c r="HZ521" s="34"/>
      <c r="IA521" s="34"/>
      <c r="IB521" s="34"/>
      <c r="IC521" s="34"/>
      <c r="ID521" s="34"/>
      <c r="IE521" s="34"/>
      <c r="IF521" s="34"/>
      <c r="IG521" s="34"/>
      <c r="IH521" s="34"/>
      <c r="II521" s="34"/>
      <c r="IJ521" s="34"/>
      <c r="IK521" s="34"/>
      <c r="IL521" s="34"/>
      <c r="IM521" s="34"/>
      <c r="IN521" s="34"/>
      <c r="IO521" s="34"/>
      <c r="IP521" s="34"/>
      <c r="IQ521" s="34"/>
      <c r="IR521" s="34"/>
      <c r="IS521" s="34"/>
      <c r="IT521" s="34"/>
      <c r="IU521" s="34"/>
      <c r="IV521" s="34"/>
      <c r="IW521" s="34"/>
      <c r="IX521" s="34"/>
      <c r="IY521" s="34"/>
      <c r="IZ521" s="34"/>
      <c r="JA521" s="34"/>
      <c r="JB521" s="34"/>
      <c r="JC521" s="34"/>
      <c r="JD521" s="34"/>
      <c r="JE521" s="34"/>
      <c r="JF521" s="34"/>
      <c r="JG521" s="34"/>
      <c r="JH521" s="34"/>
      <c r="JI521" s="34"/>
      <c r="JJ521" s="34"/>
      <c r="JK521" s="34"/>
      <c r="JL521" s="34"/>
      <c r="JM521" s="34"/>
      <c r="JN521" s="34"/>
      <c r="JO521" s="34"/>
      <c r="JP521" s="34"/>
      <c r="JQ521" s="34"/>
      <c r="JR521" s="34"/>
      <c r="JS521" s="34"/>
      <c r="JT521" s="34"/>
      <c r="JU521" s="34"/>
      <c r="JV521" s="34"/>
      <c r="JW521" s="34"/>
      <c r="JX521" s="34"/>
      <c r="JY521" s="34"/>
      <c r="JZ521" s="34"/>
      <c r="KA521" s="34"/>
      <c r="KB521" s="34"/>
      <c r="KC521" s="34"/>
      <c r="KD521" s="34"/>
      <c r="KE521" s="34"/>
      <c r="KF521" s="34"/>
      <c r="KG521" s="34"/>
      <c r="KH521" s="34"/>
      <c r="KI521" s="34"/>
      <c r="KJ521" s="34"/>
      <c r="KK521" s="34"/>
      <c r="KL521" s="34"/>
      <c r="KM521" s="34"/>
      <c r="KN521" s="34"/>
      <c r="KO521" s="34"/>
      <c r="KP521" s="34"/>
      <c r="KQ521" s="34"/>
      <c r="KR521" s="34"/>
      <c r="KS521" s="34"/>
      <c r="KT521" s="34"/>
      <c r="KU521" s="34"/>
      <c r="KV521" s="34"/>
      <c r="KW521" s="34"/>
      <c r="KX521" s="34"/>
      <c r="KY521" s="34"/>
      <c r="KZ521" s="34"/>
      <c r="LA521" s="34"/>
      <c r="LB521" s="34"/>
      <c r="LC521" s="34"/>
      <c r="LD521" s="34"/>
      <c r="LE521" s="34"/>
      <c r="LF521" s="34"/>
      <c r="LG521" s="34"/>
      <c r="LH521" s="34"/>
      <c r="LI521" s="34"/>
      <c r="LJ521" s="34"/>
      <c r="LK521" s="34"/>
      <c r="LL521" s="34"/>
      <c r="LM521" s="34"/>
      <c r="LN521" s="34"/>
      <c r="LO521" s="34"/>
      <c r="LP521" s="34"/>
      <c r="LQ521" s="34"/>
      <c r="LR521" s="34"/>
      <c r="LS521" s="34"/>
      <c r="LT521" s="34"/>
      <c r="LU521" s="34"/>
      <c r="LV521" s="34"/>
      <c r="LW521" s="34"/>
      <c r="LX521" s="34"/>
      <c r="LY521" s="34"/>
      <c r="LZ521" s="34"/>
      <c r="MA521" s="34"/>
      <c r="MB521" s="34"/>
      <c r="MC521" s="34"/>
      <c r="MD521" s="34"/>
      <c r="ME521" s="34"/>
      <c r="MF521" s="34"/>
      <c r="MG521" s="34"/>
      <c r="MH521" s="34"/>
      <c r="MI521" s="34"/>
      <c r="MJ521" s="34"/>
      <c r="MK521" s="34"/>
      <c r="ML521" s="34"/>
      <c r="MM521" s="34"/>
      <c r="MN521" s="34"/>
      <c r="MO521" s="34"/>
      <c r="MP521" s="34"/>
      <c r="MQ521" s="34"/>
      <c r="MR521" s="34"/>
      <c r="MS521" s="34"/>
      <c r="MT521" s="34"/>
      <c r="MU521" s="34"/>
      <c r="MV521" s="34"/>
      <c r="MW521" s="34"/>
      <c r="MX521" s="34"/>
      <c r="MY521" s="34"/>
      <c r="MZ521" s="34"/>
      <c r="NA521" s="34"/>
      <c r="NB521" s="34"/>
      <c r="NC521" s="34"/>
      <c r="ND521" s="34"/>
      <c r="NE521" s="34"/>
      <c r="NF521" s="34"/>
      <c r="NG521" s="34"/>
      <c r="NH521" s="34"/>
      <c r="NI521" s="34"/>
      <c r="NJ521" s="34"/>
      <c r="NK521" s="34"/>
      <c r="NL521" s="34"/>
      <c r="NM521" s="34"/>
      <c r="NN521" s="34"/>
      <c r="NO521" s="34"/>
      <c r="NP521" s="34"/>
      <c r="NQ521" s="34"/>
      <c r="NR521" s="34"/>
      <c r="NS521" s="34"/>
      <c r="NT521" s="34"/>
      <c r="NU521" s="34"/>
      <c r="NV521" s="34"/>
      <c r="NW521" s="34"/>
      <c r="NX521" s="34"/>
      <c r="NY521" s="34"/>
      <c r="NZ521" s="34"/>
      <c r="OA521" s="34"/>
      <c r="OB521" s="34"/>
      <c r="OC521" s="34"/>
      <c r="OD521" s="34"/>
      <c r="OE521" s="34"/>
      <c r="OF521" s="34"/>
      <c r="OG521" s="34"/>
      <c r="OH521" s="34"/>
      <c r="OI521" s="34"/>
      <c r="OJ521" s="34"/>
      <c r="OK521" s="34"/>
      <c r="OL521" s="34"/>
      <c r="OM521" s="34"/>
      <c r="ON521" s="34"/>
      <c r="OO521" s="34"/>
      <c r="OP521" s="34"/>
      <c r="OQ521" s="34"/>
      <c r="OR521" s="34"/>
      <c r="OS521" s="34"/>
      <c r="OT521" s="34"/>
      <c r="OU521" s="34"/>
      <c r="OV521" s="34"/>
      <c r="OW521" s="34"/>
      <c r="OX521" s="34"/>
      <c r="OY521" s="34"/>
      <c r="OZ521" s="34"/>
      <c r="PA521" s="34"/>
      <c r="PB521" s="34"/>
      <c r="PC521" s="34"/>
      <c r="PD521" s="34"/>
      <c r="PE521" s="34"/>
      <c r="PF521" s="34"/>
      <c r="PG521" s="34"/>
      <c r="PH521" s="34"/>
      <c r="PI521" s="34"/>
      <c r="PJ521" s="34"/>
      <c r="PK521" s="34"/>
      <c r="PL521" s="34"/>
      <c r="PM521" s="34"/>
      <c r="PN521" s="34"/>
      <c r="PO521" s="34"/>
      <c r="PP521" s="34"/>
      <c r="PQ521" s="34"/>
      <c r="PR521" s="34"/>
      <c r="PS521" s="34"/>
      <c r="PT521" s="34"/>
      <c r="PU521" s="34"/>
      <c r="PV521" s="34"/>
      <c r="PW521" s="34"/>
      <c r="PX521" s="34"/>
      <c r="PY521" s="34"/>
      <c r="PZ521" s="34"/>
      <c r="QA521" s="34"/>
      <c r="QB521" s="34"/>
      <c r="QC521" s="34"/>
      <c r="QD521" s="34"/>
      <c r="QE521" s="34"/>
      <c r="QF521" s="34"/>
      <c r="QG521" s="34"/>
      <c r="QH521" s="34"/>
      <c r="QI521" s="34"/>
      <c r="QJ521" s="34"/>
      <c r="QK521" s="34"/>
      <c r="QL521" s="34"/>
      <c r="QM521" s="34"/>
      <c r="QN521" s="34"/>
      <c r="QO521" s="34"/>
      <c r="QP521" s="34"/>
      <c r="QQ521" s="34"/>
      <c r="QR521" s="34"/>
      <c r="QS521" s="34"/>
      <c r="QT521" s="34"/>
      <c r="QU521" s="34"/>
      <c r="QV521" s="34"/>
      <c r="QW521" s="34"/>
      <c r="QX521" s="34"/>
      <c r="QY521" s="34"/>
      <c r="QZ521" s="34"/>
      <c r="RA521" s="34"/>
      <c r="RB521" s="34"/>
      <c r="RC521" s="34"/>
      <c r="RD521" s="34"/>
      <c r="RE521" s="34"/>
      <c r="RF521" s="34"/>
      <c r="RG521" s="34"/>
      <c r="RH521" s="34"/>
      <c r="RI521" s="34"/>
      <c r="RJ521" s="34"/>
      <c r="RK521" s="34"/>
      <c r="RL521" s="34"/>
      <c r="RM521" s="34"/>
      <c r="RN521" s="34"/>
      <c r="RO521" s="34"/>
      <c r="RP521" s="34"/>
      <c r="RQ521" s="34"/>
      <c r="RR521" s="34"/>
      <c r="RS521" s="34"/>
      <c r="RT521" s="34"/>
      <c r="RU521" s="34"/>
      <c r="RV521" s="34"/>
      <c r="RW521" s="34"/>
      <c r="RX521" s="34"/>
      <c r="RY521" s="34"/>
      <c r="RZ521" s="34"/>
      <c r="SA521" s="34"/>
      <c r="SB521" s="34"/>
      <c r="SC521" s="34"/>
      <c r="SD521" s="34"/>
      <c r="SE521" s="34"/>
      <c r="SF521" s="34"/>
      <c r="SG521" s="34"/>
      <c r="SH521" s="34"/>
      <c r="SI521" s="34"/>
      <c r="SJ521" s="34"/>
      <c r="SK521" s="34"/>
      <c r="SL521" s="34"/>
      <c r="SM521" s="34"/>
      <c r="SN521" s="34"/>
      <c r="SO521" s="34"/>
      <c r="SP521" s="34"/>
      <c r="SQ521" s="34"/>
      <c r="SR521" s="34"/>
      <c r="SS521" s="34"/>
      <c r="ST521" s="34"/>
      <c r="SU521" s="34"/>
      <c r="SV521" s="34"/>
      <c r="SW521" s="34"/>
      <c r="SX521" s="34"/>
      <c r="SY521" s="34"/>
      <c r="SZ521" s="34"/>
      <c r="TA521" s="34"/>
      <c r="TB521" s="34"/>
      <c r="TC521" s="34"/>
      <c r="TD521" s="34"/>
      <c r="TE521" s="34"/>
      <c r="TF521" s="34"/>
      <c r="TG521" s="34"/>
      <c r="TH521" s="34"/>
      <c r="TI521" s="34"/>
      <c r="TJ521" s="34"/>
      <c r="TK521" s="34"/>
      <c r="TL521" s="34"/>
      <c r="TM521" s="34"/>
      <c r="TN521" s="34"/>
      <c r="TO521" s="34"/>
      <c r="TP521" s="34"/>
      <c r="TQ521" s="34"/>
      <c r="TR521" s="34"/>
      <c r="TS521" s="34"/>
      <c r="TT521" s="34"/>
      <c r="TU521" s="34"/>
      <c r="TV521" s="34"/>
      <c r="TW521" s="34"/>
      <c r="TX521" s="34"/>
      <c r="TY521" s="34"/>
      <c r="TZ521" s="34"/>
      <c r="UA521" s="34"/>
      <c r="UB521" s="34"/>
      <c r="UC521" s="34"/>
      <c r="UD521" s="34"/>
      <c r="UE521" s="34"/>
      <c r="UF521" s="34"/>
      <c r="UG521" s="34"/>
      <c r="UH521" s="34"/>
      <c r="UI521" s="34"/>
      <c r="UJ521" s="34"/>
      <c r="UK521" s="34"/>
      <c r="UL521" s="34"/>
      <c r="UM521" s="34"/>
      <c r="UN521" s="34"/>
      <c r="UO521" s="34"/>
      <c r="UP521" s="34"/>
      <c r="UQ521" s="34"/>
      <c r="UR521" s="34"/>
      <c r="US521" s="34"/>
      <c r="UT521" s="34"/>
      <c r="UU521" s="34"/>
      <c r="UV521" s="34"/>
      <c r="UW521" s="34"/>
      <c r="UX521" s="34"/>
      <c r="UY521" s="34"/>
      <c r="UZ521" s="34"/>
      <c r="VA521" s="34"/>
      <c r="VB521" s="34"/>
      <c r="VC521" s="34"/>
      <c r="VD521" s="34"/>
      <c r="VE521" s="34"/>
      <c r="VF521" s="34"/>
      <c r="VG521" s="34"/>
      <c r="VH521" s="34"/>
      <c r="VI521" s="34"/>
      <c r="VJ521" s="34"/>
      <c r="VK521" s="34"/>
      <c r="VL521" s="34"/>
      <c r="VM521" s="34"/>
      <c r="VN521" s="34"/>
      <c r="VO521" s="34"/>
      <c r="VP521" s="34"/>
      <c r="VQ521" s="34"/>
      <c r="VR521" s="34"/>
      <c r="VS521" s="34"/>
      <c r="VT521" s="34"/>
      <c r="VU521" s="34"/>
      <c r="VV521" s="34"/>
      <c r="VW521" s="34"/>
      <c r="VX521" s="34"/>
      <c r="VY521" s="34"/>
      <c r="VZ521" s="34"/>
      <c r="WA521" s="34"/>
      <c r="WB521" s="34"/>
      <c r="WC521" s="34"/>
      <c r="WD521" s="34"/>
      <c r="WE521" s="34"/>
      <c r="WF521" s="34"/>
      <c r="WG521" s="34"/>
      <c r="WH521" s="34"/>
      <c r="WI521" s="34"/>
      <c r="WJ521" s="34"/>
      <c r="WK521" s="34"/>
      <c r="WL521" s="34"/>
      <c r="WM521" s="34"/>
      <c r="WN521" s="34"/>
      <c r="WO521" s="34"/>
      <c r="WP521" s="34"/>
      <c r="WQ521" s="34"/>
      <c r="WR521" s="34"/>
      <c r="WS521" s="34"/>
      <c r="WT521" s="34"/>
      <c r="WU521" s="34"/>
      <c r="WV521" s="34"/>
      <c r="WW521" s="34"/>
      <c r="WX521" s="34"/>
      <c r="WY521" s="34"/>
      <c r="WZ521" s="34"/>
      <c r="XA521" s="34"/>
      <c r="XB521" s="34"/>
      <c r="XC521" s="34"/>
      <c r="XD521" s="34"/>
      <c r="XE521" s="34"/>
      <c r="XF521" s="34"/>
      <c r="XG521" s="34"/>
      <c r="XH521" s="34"/>
      <c r="XI521" s="34"/>
      <c r="XJ521" s="34"/>
      <c r="XK521" s="34"/>
      <c r="XL521" s="34"/>
      <c r="XM521" s="34"/>
      <c r="XN521" s="34"/>
      <c r="XO521" s="34"/>
      <c r="XP521" s="34"/>
      <c r="XQ521" s="34"/>
      <c r="XR521" s="34"/>
      <c r="XS521" s="34"/>
      <c r="XT521" s="34"/>
      <c r="XU521" s="34"/>
      <c r="XV521" s="34"/>
      <c r="XW521" s="34"/>
      <c r="XX521" s="34"/>
      <c r="XY521" s="34"/>
      <c r="XZ521" s="34"/>
      <c r="YA521" s="34"/>
      <c r="YB521" s="34"/>
      <c r="YC521" s="34"/>
      <c r="YD521" s="34"/>
      <c r="YE521" s="34"/>
      <c r="YF521" s="34"/>
      <c r="YG521" s="34"/>
      <c r="YH521" s="34"/>
      <c r="YI521" s="34"/>
      <c r="YJ521" s="34"/>
      <c r="YK521" s="34"/>
      <c r="YL521" s="34"/>
      <c r="YM521" s="34"/>
      <c r="YN521" s="34"/>
      <c r="YO521" s="34"/>
      <c r="YP521" s="34"/>
      <c r="YQ521" s="34"/>
      <c r="YR521" s="34"/>
      <c r="YS521" s="34"/>
      <c r="YT521" s="34"/>
      <c r="YU521" s="34"/>
      <c r="YV521" s="34"/>
      <c r="YW521" s="34"/>
      <c r="YX521" s="34"/>
      <c r="YY521" s="34"/>
      <c r="YZ521" s="34"/>
      <c r="ZA521" s="34"/>
      <c r="ZB521" s="34"/>
      <c r="ZC521" s="34"/>
      <c r="ZD521" s="34"/>
      <c r="ZE521" s="34"/>
      <c r="ZF521" s="34"/>
      <c r="ZG521" s="34"/>
      <c r="ZH521" s="34"/>
      <c r="ZI521" s="34"/>
      <c r="ZJ521" s="34"/>
      <c r="ZK521" s="34"/>
      <c r="ZL521" s="34"/>
      <c r="ZM521" s="34"/>
      <c r="ZN521" s="34"/>
      <c r="ZO521" s="34"/>
      <c r="ZP521" s="34"/>
      <c r="ZQ521" s="34"/>
      <c r="ZR521" s="34"/>
      <c r="ZS521" s="34"/>
      <c r="ZT521" s="34"/>
      <c r="ZU521" s="34"/>
      <c r="ZV521" s="34"/>
      <c r="ZW521" s="34"/>
      <c r="ZX521" s="34"/>
      <c r="ZY521" s="34"/>
      <c r="ZZ521" s="34"/>
      <c r="AAA521" s="34"/>
      <c r="AAB521" s="34"/>
      <c r="AAC521" s="34"/>
      <c r="AAD521" s="34"/>
      <c r="AAE521" s="34"/>
      <c r="AAF521" s="34"/>
      <c r="AAG521" s="34"/>
      <c r="AAH521" s="34"/>
      <c r="AAI521" s="34"/>
      <c r="AAJ521" s="34"/>
      <c r="AAK521" s="34"/>
      <c r="AAL521" s="34"/>
      <c r="AAM521" s="34"/>
      <c r="AAN521" s="34"/>
      <c r="AAO521" s="34"/>
      <c r="AAP521" s="34"/>
      <c r="AAQ521" s="34"/>
      <c r="AAR521" s="34"/>
      <c r="AAS521" s="34"/>
      <c r="AAT521" s="34"/>
      <c r="AAU521" s="34"/>
      <c r="AAV521" s="34"/>
      <c r="AAW521" s="34"/>
      <c r="AAX521" s="34"/>
      <c r="AAY521" s="34"/>
      <c r="AAZ521" s="34"/>
      <c r="ABA521" s="34"/>
      <c r="ABB521" s="34"/>
      <c r="ABC521" s="34"/>
      <c r="ABD521" s="34"/>
      <c r="ABE521" s="34"/>
      <c r="ABF521" s="34"/>
      <c r="ABG521" s="34"/>
      <c r="ABH521" s="34"/>
      <c r="ABI521" s="34"/>
      <c r="ABJ521" s="34"/>
      <c r="ABK521" s="34"/>
      <c r="ABL521" s="34"/>
      <c r="ABM521" s="34"/>
      <c r="ABN521" s="34"/>
      <c r="ABO521" s="34"/>
      <c r="ABP521" s="34"/>
      <c r="ABQ521" s="34"/>
      <c r="ABR521" s="34"/>
      <c r="ABS521" s="34"/>
      <c r="ABT521" s="34"/>
      <c r="ABU521" s="34"/>
      <c r="ABV521" s="34"/>
      <c r="ABW521" s="34"/>
      <c r="ABX521" s="34"/>
      <c r="ABY521" s="34"/>
      <c r="ABZ521" s="34"/>
      <c r="ACA521" s="34"/>
      <c r="ACB521" s="34"/>
      <c r="ACC521" s="34"/>
      <c r="ACD521" s="34"/>
      <c r="ACE521" s="34"/>
      <c r="ACF521" s="34"/>
      <c r="ACG521" s="34"/>
      <c r="ACH521" s="34"/>
      <c r="ACI521" s="34"/>
      <c r="ACJ521" s="34"/>
      <c r="ACK521" s="34"/>
      <c r="ACL521" s="34"/>
      <c r="ACM521" s="34"/>
      <c r="ACN521" s="34"/>
      <c r="ACO521" s="34"/>
      <c r="ACP521" s="34"/>
      <c r="ACQ521" s="34"/>
      <c r="ACR521" s="34"/>
      <c r="ACS521" s="34"/>
      <c r="ACT521" s="34"/>
      <c r="ACU521" s="34"/>
      <c r="ACV521" s="34"/>
      <c r="ACW521" s="34"/>
      <c r="ACX521" s="34"/>
      <c r="ACY521" s="34"/>
      <c r="ACZ521" s="34"/>
      <c r="ADA521" s="34"/>
      <c r="ADB521" s="34"/>
      <c r="ADC521" s="34"/>
      <c r="ADD521" s="34"/>
      <c r="ADE521" s="34"/>
      <c r="ADF521" s="34"/>
      <c r="ADG521" s="34"/>
      <c r="ADH521" s="34"/>
      <c r="ADI521" s="34"/>
      <c r="ADJ521" s="34"/>
      <c r="ADK521" s="34"/>
      <c r="ADL521" s="34"/>
      <c r="ADM521" s="34"/>
      <c r="ADN521" s="34"/>
      <c r="ADO521" s="34"/>
      <c r="ADP521" s="34"/>
      <c r="ADQ521" s="34"/>
      <c r="ADR521" s="34"/>
      <c r="ADS521" s="34"/>
      <c r="ADT521" s="34"/>
      <c r="ADU521" s="34"/>
      <c r="ADV521" s="34"/>
      <c r="ADW521" s="34"/>
      <c r="ADX521" s="34"/>
      <c r="ADY521" s="34"/>
      <c r="ADZ521" s="34"/>
      <c r="AEA521" s="34"/>
      <c r="AEB521" s="34"/>
      <c r="AEC521" s="34"/>
      <c r="AED521" s="34"/>
      <c r="AEE521" s="34"/>
      <c r="AEF521" s="34"/>
      <c r="AEG521" s="34"/>
      <c r="AEH521" s="34"/>
      <c r="AEI521" s="34"/>
      <c r="AEJ521" s="34"/>
      <c r="AEK521" s="34"/>
      <c r="AEL521" s="34"/>
      <c r="AEM521" s="34"/>
      <c r="AEN521" s="34"/>
      <c r="AEO521" s="34"/>
      <c r="AEP521" s="34"/>
      <c r="AEQ521" s="34"/>
      <c r="AER521" s="34"/>
      <c r="AES521" s="34"/>
      <c r="AET521" s="34"/>
      <c r="AEU521" s="34"/>
      <c r="AEV521" s="34"/>
      <c r="AEW521" s="34"/>
      <c r="AEX521" s="34"/>
      <c r="AEY521" s="34"/>
      <c r="AEZ521" s="34"/>
      <c r="AFA521" s="34"/>
      <c r="AFB521" s="34"/>
      <c r="AFC521" s="34"/>
      <c r="AFD521" s="34"/>
      <c r="AFE521" s="34"/>
      <c r="AFF521" s="34"/>
      <c r="AFG521" s="34"/>
      <c r="AFH521" s="34"/>
      <c r="AFI521" s="34"/>
      <c r="AFJ521" s="34"/>
      <c r="AFK521" s="34"/>
      <c r="AFL521" s="34"/>
      <c r="AFM521" s="34"/>
      <c r="AFN521" s="34"/>
      <c r="AFO521" s="34"/>
      <c r="AFP521" s="34"/>
      <c r="AFQ521" s="34"/>
      <c r="AFR521" s="34"/>
      <c r="AFS521" s="34"/>
      <c r="AFT521" s="34"/>
      <c r="AFU521" s="34"/>
      <c r="AFV521" s="34"/>
      <c r="AFW521" s="34"/>
      <c r="AFX521" s="34"/>
      <c r="AFY521" s="34"/>
      <c r="AFZ521" s="34"/>
      <c r="AGA521" s="34"/>
      <c r="AGB521" s="34"/>
      <c r="AGC521" s="34"/>
      <c r="AGD521" s="34"/>
      <c r="AGE521" s="34"/>
      <c r="AGF521" s="34"/>
      <c r="AGG521" s="34"/>
      <c r="AGH521" s="34"/>
      <c r="AGI521" s="34"/>
      <c r="AGJ521" s="34"/>
      <c r="AGK521" s="34"/>
      <c r="AGL521" s="34"/>
      <c r="AGM521" s="34"/>
      <c r="AGN521" s="34"/>
      <c r="AGO521" s="34"/>
      <c r="AGP521" s="34"/>
      <c r="AGQ521" s="34"/>
      <c r="AGR521" s="34"/>
      <c r="AGS521" s="34"/>
      <c r="AGT521" s="34"/>
      <c r="AGU521" s="34"/>
      <c r="AGV521" s="34"/>
      <c r="AGW521" s="34"/>
      <c r="AGX521" s="34"/>
      <c r="AGY521" s="34"/>
      <c r="AGZ521" s="34"/>
      <c r="AHA521" s="34"/>
      <c r="AHB521" s="34"/>
      <c r="AHC521" s="34"/>
      <c r="AHD521" s="34"/>
      <c r="AHE521" s="34"/>
      <c r="AHF521" s="34"/>
      <c r="AHG521" s="34"/>
      <c r="AHH521" s="34"/>
      <c r="AHI521" s="34"/>
      <c r="AHJ521" s="34"/>
      <c r="AHK521" s="34"/>
      <c r="AHL521" s="34"/>
      <c r="AHM521" s="34"/>
      <c r="AHN521" s="34"/>
      <c r="AHO521" s="34"/>
      <c r="AHP521" s="34"/>
      <c r="AHQ521" s="34"/>
      <c r="AHR521" s="34"/>
      <c r="AHS521" s="34"/>
      <c r="AHT521" s="34"/>
      <c r="AHU521" s="34"/>
      <c r="AHV521" s="34"/>
      <c r="AHW521" s="34"/>
      <c r="AHX521" s="34"/>
      <c r="AHY521" s="34"/>
      <c r="AHZ521" s="34"/>
      <c r="AIA521" s="34"/>
      <c r="AIB521" s="34"/>
      <c r="AIC521" s="34"/>
      <c r="AID521" s="34"/>
      <c r="AIE521" s="34"/>
      <c r="AIF521" s="34"/>
      <c r="AIG521" s="34"/>
      <c r="AIH521" s="34"/>
      <c r="AII521" s="34"/>
      <c r="AIJ521" s="34"/>
      <c r="AIK521" s="34"/>
      <c r="AIL521" s="34"/>
      <c r="AIM521" s="34"/>
      <c r="AIN521" s="34"/>
      <c r="AIO521" s="34"/>
      <c r="AIP521" s="34"/>
      <c r="AIQ521" s="34"/>
      <c r="AIR521" s="34"/>
      <c r="AIS521" s="34"/>
      <c r="AIT521" s="34"/>
      <c r="AIU521" s="34"/>
      <c r="AIV521" s="34"/>
      <c r="AIW521" s="34"/>
      <c r="AIX521" s="34"/>
      <c r="AIY521" s="34"/>
      <c r="AIZ521" s="34"/>
      <c r="AJA521" s="34"/>
      <c r="AJB521" s="34"/>
      <c r="AJC521" s="34"/>
      <c r="AJD521" s="34"/>
      <c r="AJE521" s="34"/>
      <c r="AJF521" s="34"/>
      <c r="AJG521" s="34"/>
      <c r="AJH521" s="34"/>
      <c r="AJI521" s="34"/>
      <c r="AJJ521" s="34"/>
      <c r="AJK521" s="34"/>
      <c r="AJL521" s="34"/>
      <c r="AJM521" s="34"/>
      <c r="AJN521" s="34"/>
      <c r="AJO521" s="34"/>
      <c r="AJP521" s="34"/>
      <c r="AJQ521" s="34"/>
      <c r="AJR521" s="34"/>
      <c r="AJS521" s="34"/>
      <c r="AJT521" s="34"/>
      <c r="AJU521" s="34"/>
      <c r="AJV521" s="34"/>
      <c r="AJW521" s="34"/>
      <c r="AJX521" s="34"/>
      <c r="AJY521" s="34"/>
      <c r="AJZ521" s="34"/>
      <c r="AKA521" s="34"/>
      <c r="AKB521" s="34"/>
      <c r="AKC521" s="34"/>
      <c r="AKD521" s="34"/>
      <c r="AKE521" s="34"/>
      <c r="AKF521" s="34"/>
      <c r="AKG521" s="34"/>
      <c r="AKH521" s="34"/>
      <c r="AKI521" s="34"/>
      <c r="AKJ521" s="34"/>
      <c r="AKK521" s="34"/>
      <c r="AKL521" s="34"/>
      <c r="AKM521" s="34"/>
      <c r="AKN521" s="34"/>
      <c r="AKO521" s="34"/>
      <c r="AKP521" s="34"/>
      <c r="AKQ521" s="34"/>
      <c r="AKR521" s="34"/>
      <c r="AKS521" s="34"/>
      <c r="AKT521" s="34"/>
      <c r="AKU521" s="34"/>
      <c r="AKV521" s="34"/>
      <c r="AKW521" s="34"/>
      <c r="AKX521" s="34"/>
      <c r="AKY521" s="34"/>
      <c r="AKZ521" s="34"/>
      <c r="ALA521" s="34"/>
      <c r="ALB521" s="34"/>
      <c r="ALC521" s="34"/>
      <c r="ALD521" s="34"/>
      <c r="ALE521" s="34"/>
      <c r="ALF521" s="34"/>
      <c r="ALG521" s="34"/>
      <c r="ALH521" s="34"/>
      <c r="ALI521" s="34"/>
      <c r="ALJ521" s="34"/>
      <c r="ALK521" s="34"/>
      <c r="ALL521" s="34"/>
      <c r="ALM521" s="34"/>
      <c r="ALN521" s="34"/>
      <c r="ALO521" s="34"/>
      <c r="ALP521" s="34"/>
      <c r="ALQ521" s="34"/>
      <c r="ALR521" s="34"/>
      <c r="ALS521" s="34"/>
      <c r="ALT521" s="34"/>
      <c r="ALU521" s="34"/>
      <c r="ALV521" s="34"/>
      <c r="ALW521" s="34"/>
      <c r="ALX521" s="34"/>
      <c r="ALY521" s="34"/>
      <c r="ALZ521" s="34"/>
      <c r="AMA521" s="34"/>
      <c r="AMB521" s="34"/>
      <c r="AMC521" s="34"/>
      <c r="AMD521" s="34"/>
      <c r="AME521" s="34"/>
      <c r="AMF521" s="34"/>
      <c r="AMG521" s="34"/>
      <c r="AMH521" s="34"/>
      <c r="AMI521" s="34"/>
      <c r="AMJ521" s="34"/>
      <c r="AMK521" s="34"/>
    </row>
    <row r="522" spans="1:1025" x14ac:dyDescent="0.25">
      <c r="A522" s="34"/>
      <c r="D522" s="1">
        <f>SUM(D516:D520)</f>
        <v>941827.80799999996</v>
      </c>
      <c r="E522" s="42"/>
      <c r="F522" s="34"/>
      <c r="G522" s="69"/>
      <c r="H522" s="70">
        <f>SUM(H516:H521)</f>
        <v>1012766.476</v>
      </c>
      <c r="I522" s="42">
        <f>H522-D522</f>
        <v>70938.668000000063</v>
      </c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34"/>
      <c r="AN522" s="34"/>
      <c r="AO522" s="34"/>
      <c r="AP522" s="34"/>
      <c r="AQ522" s="34"/>
      <c r="AR522" s="34"/>
      <c r="AS522" s="34"/>
      <c r="AT522" s="34"/>
      <c r="AU522" s="34"/>
      <c r="AV522" s="34"/>
      <c r="AW522" s="34"/>
      <c r="AX522" s="34"/>
      <c r="AY522" s="34"/>
      <c r="AZ522" s="34"/>
      <c r="BA522" s="34"/>
      <c r="BB522" s="34"/>
      <c r="BC522" s="34"/>
      <c r="BD522" s="34"/>
      <c r="BE522" s="34"/>
      <c r="BF522" s="34"/>
      <c r="BG522" s="34"/>
      <c r="BH522" s="34"/>
      <c r="BI522" s="34"/>
      <c r="BJ522" s="34"/>
      <c r="BK522" s="34"/>
      <c r="BL522" s="34"/>
      <c r="BM522" s="34"/>
      <c r="BN522" s="34"/>
      <c r="BO522" s="34"/>
      <c r="BP522" s="34"/>
      <c r="BQ522" s="34"/>
      <c r="BR522" s="34"/>
      <c r="BS522" s="34"/>
      <c r="BT522" s="34"/>
      <c r="BU522" s="34"/>
      <c r="BV522" s="34"/>
      <c r="BW522" s="34"/>
      <c r="BX522" s="34"/>
      <c r="BY522" s="34"/>
      <c r="BZ522" s="34"/>
      <c r="CA522" s="34"/>
      <c r="CB522" s="34"/>
      <c r="CC522" s="34"/>
      <c r="CD522" s="34"/>
      <c r="CE522" s="34"/>
      <c r="CF522" s="34"/>
      <c r="CG522" s="34"/>
      <c r="CH522" s="34"/>
      <c r="CI522" s="34"/>
      <c r="CJ522" s="34"/>
      <c r="CK522" s="34"/>
      <c r="CL522" s="34"/>
      <c r="CM522" s="34"/>
      <c r="CN522" s="34"/>
      <c r="CO522" s="34"/>
      <c r="CP522" s="34"/>
      <c r="CQ522" s="34"/>
      <c r="CR522" s="34"/>
      <c r="CS522" s="34"/>
      <c r="CT522" s="34"/>
      <c r="CU522" s="34"/>
      <c r="CV522" s="34"/>
      <c r="CW522" s="34"/>
      <c r="CX522" s="34"/>
      <c r="CY522" s="34"/>
      <c r="CZ522" s="34"/>
      <c r="DA522" s="34"/>
      <c r="DB522" s="34"/>
      <c r="DC522" s="34"/>
      <c r="DD522" s="34"/>
      <c r="DE522" s="34"/>
      <c r="DF522" s="34"/>
      <c r="DG522" s="34"/>
      <c r="DH522" s="34"/>
      <c r="DI522" s="34"/>
      <c r="DJ522" s="34"/>
      <c r="DK522" s="34"/>
      <c r="DL522" s="34"/>
      <c r="DM522" s="34"/>
      <c r="DN522" s="34"/>
      <c r="DO522" s="34"/>
      <c r="DP522" s="34"/>
      <c r="DQ522" s="34"/>
      <c r="DR522" s="34"/>
      <c r="DS522" s="34"/>
      <c r="DT522" s="34"/>
      <c r="DU522" s="34"/>
      <c r="DV522" s="34"/>
      <c r="DW522" s="34"/>
      <c r="DX522" s="34"/>
      <c r="DY522" s="34"/>
      <c r="DZ522" s="34"/>
      <c r="EA522" s="34"/>
      <c r="EB522" s="34"/>
      <c r="EC522" s="34"/>
      <c r="ED522" s="34"/>
      <c r="EE522" s="34"/>
      <c r="EF522" s="34"/>
      <c r="EG522" s="34"/>
      <c r="EH522" s="34"/>
      <c r="EI522" s="34"/>
      <c r="EJ522" s="34"/>
      <c r="EK522" s="34"/>
      <c r="EL522" s="34"/>
      <c r="EM522" s="34"/>
      <c r="EN522" s="34"/>
      <c r="EO522" s="34"/>
      <c r="EP522" s="34"/>
      <c r="EQ522" s="34"/>
      <c r="ER522" s="34"/>
      <c r="ES522" s="34"/>
      <c r="ET522" s="34"/>
      <c r="EU522" s="34"/>
      <c r="EV522" s="34"/>
      <c r="EW522" s="34"/>
      <c r="EX522" s="34"/>
      <c r="EY522" s="34"/>
      <c r="EZ522" s="34"/>
      <c r="FA522" s="34"/>
      <c r="FB522" s="34"/>
      <c r="FC522" s="34"/>
      <c r="FD522" s="34"/>
      <c r="FE522" s="34"/>
      <c r="FF522" s="34"/>
      <c r="FG522" s="34"/>
      <c r="FH522" s="34"/>
      <c r="FI522" s="34"/>
      <c r="FJ522" s="34"/>
      <c r="FK522" s="34"/>
      <c r="FL522" s="34"/>
      <c r="FM522" s="34"/>
      <c r="FN522" s="34"/>
      <c r="FO522" s="34"/>
      <c r="FP522" s="34"/>
      <c r="FQ522" s="34"/>
      <c r="FR522" s="34"/>
      <c r="FS522" s="34"/>
      <c r="FT522" s="34"/>
      <c r="FU522" s="34"/>
      <c r="FV522" s="34"/>
      <c r="FW522" s="34"/>
      <c r="FX522" s="34"/>
      <c r="FY522" s="34"/>
      <c r="FZ522" s="34"/>
      <c r="GA522" s="34"/>
      <c r="GB522" s="34"/>
      <c r="GC522" s="34"/>
      <c r="GD522" s="34"/>
      <c r="GE522" s="34"/>
      <c r="GF522" s="34"/>
      <c r="GG522" s="34"/>
      <c r="GH522" s="34"/>
      <c r="GI522" s="34"/>
      <c r="GJ522" s="34"/>
      <c r="GK522" s="34"/>
      <c r="GL522" s="34"/>
      <c r="GM522" s="34"/>
      <c r="GN522" s="34"/>
      <c r="GO522" s="34"/>
      <c r="GP522" s="34"/>
      <c r="GQ522" s="34"/>
      <c r="GR522" s="34"/>
      <c r="GS522" s="34"/>
      <c r="GT522" s="34"/>
      <c r="GU522" s="34"/>
      <c r="GV522" s="34"/>
      <c r="GW522" s="34"/>
      <c r="GX522" s="34"/>
      <c r="GY522" s="34"/>
      <c r="GZ522" s="34"/>
      <c r="HA522" s="34"/>
      <c r="HB522" s="34"/>
      <c r="HC522" s="34"/>
      <c r="HD522" s="34"/>
      <c r="HE522" s="34"/>
      <c r="HF522" s="34"/>
      <c r="HG522" s="34"/>
      <c r="HH522" s="34"/>
      <c r="HI522" s="34"/>
      <c r="HJ522" s="34"/>
      <c r="HK522" s="34"/>
      <c r="HL522" s="34"/>
      <c r="HM522" s="34"/>
      <c r="HN522" s="34"/>
      <c r="HO522" s="34"/>
      <c r="HP522" s="34"/>
      <c r="HQ522" s="34"/>
      <c r="HR522" s="34"/>
      <c r="HS522" s="34"/>
      <c r="HT522" s="34"/>
      <c r="HU522" s="34"/>
      <c r="HV522" s="34"/>
      <c r="HW522" s="34"/>
      <c r="HX522" s="34"/>
      <c r="HY522" s="34"/>
      <c r="HZ522" s="34"/>
      <c r="IA522" s="34"/>
      <c r="IB522" s="34"/>
      <c r="IC522" s="34"/>
      <c r="ID522" s="34"/>
      <c r="IE522" s="34"/>
      <c r="IF522" s="34"/>
      <c r="IG522" s="34"/>
      <c r="IH522" s="34"/>
      <c r="II522" s="34"/>
      <c r="IJ522" s="34"/>
      <c r="IK522" s="34"/>
      <c r="IL522" s="34"/>
      <c r="IM522" s="34"/>
      <c r="IN522" s="34"/>
      <c r="IO522" s="34"/>
      <c r="IP522" s="34"/>
      <c r="IQ522" s="34"/>
      <c r="IR522" s="34"/>
      <c r="IS522" s="34"/>
      <c r="IT522" s="34"/>
      <c r="IU522" s="34"/>
      <c r="IV522" s="34"/>
      <c r="IW522" s="34"/>
      <c r="IX522" s="34"/>
      <c r="IY522" s="34"/>
      <c r="IZ522" s="34"/>
      <c r="JA522" s="34"/>
      <c r="JB522" s="34"/>
      <c r="JC522" s="34"/>
      <c r="JD522" s="34"/>
      <c r="JE522" s="34"/>
      <c r="JF522" s="34"/>
      <c r="JG522" s="34"/>
      <c r="JH522" s="34"/>
      <c r="JI522" s="34"/>
      <c r="JJ522" s="34"/>
      <c r="JK522" s="34"/>
      <c r="JL522" s="34"/>
      <c r="JM522" s="34"/>
      <c r="JN522" s="34"/>
      <c r="JO522" s="34"/>
      <c r="JP522" s="34"/>
      <c r="JQ522" s="34"/>
      <c r="JR522" s="34"/>
      <c r="JS522" s="34"/>
      <c r="JT522" s="34"/>
      <c r="JU522" s="34"/>
      <c r="JV522" s="34"/>
      <c r="JW522" s="34"/>
      <c r="JX522" s="34"/>
      <c r="JY522" s="34"/>
      <c r="JZ522" s="34"/>
      <c r="KA522" s="34"/>
      <c r="KB522" s="34"/>
      <c r="KC522" s="34"/>
      <c r="KD522" s="34"/>
      <c r="KE522" s="34"/>
      <c r="KF522" s="34"/>
      <c r="KG522" s="34"/>
      <c r="KH522" s="34"/>
      <c r="KI522" s="34"/>
      <c r="KJ522" s="34"/>
      <c r="KK522" s="34"/>
      <c r="KL522" s="34"/>
      <c r="KM522" s="34"/>
      <c r="KN522" s="34"/>
      <c r="KO522" s="34"/>
      <c r="KP522" s="34"/>
      <c r="KQ522" s="34"/>
      <c r="KR522" s="34"/>
      <c r="KS522" s="34"/>
      <c r="KT522" s="34"/>
      <c r="KU522" s="34"/>
      <c r="KV522" s="34"/>
      <c r="KW522" s="34"/>
      <c r="KX522" s="34"/>
      <c r="KY522" s="34"/>
      <c r="KZ522" s="34"/>
      <c r="LA522" s="34"/>
      <c r="LB522" s="34"/>
      <c r="LC522" s="34"/>
      <c r="LD522" s="34"/>
      <c r="LE522" s="34"/>
      <c r="LF522" s="34"/>
      <c r="LG522" s="34"/>
      <c r="LH522" s="34"/>
      <c r="LI522" s="34"/>
      <c r="LJ522" s="34"/>
      <c r="LK522" s="34"/>
      <c r="LL522" s="34"/>
      <c r="LM522" s="34"/>
      <c r="LN522" s="34"/>
      <c r="LO522" s="34"/>
      <c r="LP522" s="34"/>
      <c r="LQ522" s="34"/>
      <c r="LR522" s="34"/>
      <c r="LS522" s="34"/>
      <c r="LT522" s="34"/>
      <c r="LU522" s="34"/>
      <c r="LV522" s="34"/>
      <c r="LW522" s="34"/>
      <c r="LX522" s="34"/>
      <c r="LY522" s="34"/>
      <c r="LZ522" s="34"/>
      <c r="MA522" s="34"/>
      <c r="MB522" s="34"/>
      <c r="MC522" s="34"/>
      <c r="MD522" s="34"/>
      <c r="ME522" s="34"/>
      <c r="MF522" s="34"/>
      <c r="MG522" s="34"/>
      <c r="MH522" s="34"/>
      <c r="MI522" s="34"/>
      <c r="MJ522" s="34"/>
      <c r="MK522" s="34"/>
      <c r="ML522" s="34"/>
      <c r="MM522" s="34"/>
      <c r="MN522" s="34"/>
      <c r="MO522" s="34"/>
      <c r="MP522" s="34"/>
      <c r="MQ522" s="34"/>
      <c r="MR522" s="34"/>
      <c r="MS522" s="34"/>
      <c r="MT522" s="34"/>
      <c r="MU522" s="34"/>
      <c r="MV522" s="34"/>
      <c r="MW522" s="34"/>
      <c r="MX522" s="34"/>
      <c r="MY522" s="34"/>
      <c r="MZ522" s="34"/>
      <c r="NA522" s="34"/>
      <c r="NB522" s="34"/>
      <c r="NC522" s="34"/>
      <c r="ND522" s="34"/>
      <c r="NE522" s="34"/>
      <c r="NF522" s="34"/>
      <c r="NG522" s="34"/>
      <c r="NH522" s="34"/>
      <c r="NI522" s="34"/>
      <c r="NJ522" s="34"/>
      <c r="NK522" s="34"/>
      <c r="NL522" s="34"/>
      <c r="NM522" s="34"/>
      <c r="NN522" s="34"/>
      <c r="NO522" s="34"/>
      <c r="NP522" s="34"/>
      <c r="NQ522" s="34"/>
      <c r="NR522" s="34"/>
      <c r="NS522" s="34"/>
      <c r="NT522" s="34"/>
      <c r="NU522" s="34"/>
      <c r="NV522" s="34"/>
      <c r="NW522" s="34"/>
      <c r="NX522" s="34"/>
      <c r="NY522" s="34"/>
      <c r="NZ522" s="34"/>
      <c r="OA522" s="34"/>
      <c r="OB522" s="34"/>
      <c r="OC522" s="34"/>
      <c r="OD522" s="34"/>
      <c r="OE522" s="34"/>
      <c r="OF522" s="34"/>
      <c r="OG522" s="34"/>
      <c r="OH522" s="34"/>
      <c r="OI522" s="34"/>
      <c r="OJ522" s="34"/>
      <c r="OK522" s="34"/>
      <c r="OL522" s="34"/>
      <c r="OM522" s="34"/>
      <c r="ON522" s="34"/>
      <c r="OO522" s="34"/>
      <c r="OP522" s="34"/>
      <c r="OQ522" s="34"/>
      <c r="OR522" s="34"/>
      <c r="OS522" s="34"/>
      <c r="OT522" s="34"/>
      <c r="OU522" s="34"/>
      <c r="OV522" s="34"/>
      <c r="OW522" s="34"/>
      <c r="OX522" s="34"/>
      <c r="OY522" s="34"/>
      <c r="OZ522" s="34"/>
      <c r="PA522" s="34"/>
      <c r="PB522" s="34"/>
      <c r="PC522" s="34"/>
      <c r="PD522" s="34"/>
      <c r="PE522" s="34"/>
      <c r="PF522" s="34"/>
      <c r="PG522" s="34"/>
      <c r="PH522" s="34"/>
      <c r="PI522" s="34"/>
      <c r="PJ522" s="34"/>
      <c r="PK522" s="34"/>
      <c r="PL522" s="34"/>
      <c r="PM522" s="34"/>
      <c r="PN522" s="34"/>
      <c r="PO522" s="34"/>
      <c r="PP522" s="34"/>
      <c r="PQ522" s="34"/>
      <c r="PR522" s="34"/>
      <c r="PS522" s="34"/>
      <c r="PT522" s="34"/>
      <c r="PU522" s="34"/>
      <c r="PV522" s="34"/>
      <c r="PW522" s="34"/>
      <c r="PX522" s="34"/>
      <c r="PY522" s="34"/>
      <c r="PZ522" s="34"/>
      <c r="QA522" s="34"/>
      <c r="QB522" s="34"/>
      <c r="QC522" s="34"/>
      <c r="QD522" s="34"/>
      <c r="QE522" s="34"/>
      <c r="QF522" s="34"/>
      <c r="QG522" s="34"/>
      <c r="QH522" s="34"/>
      <c r="QI522" s="34"/>
      <c r="QJ522" s="34"/>
      <c r="QK522" s="34"/>
      <c r="QL522" s="34"/>
      <c r="QM522" s="34"/>
      <c r="QN522" s="34"/>
      <c r="QO522" s="34"/>
      <c r="QP522" s="34"/>
      <c r="QQ522" s="34"/>
      <c r="QR522" s="34"/>
      <c r="QS522" s="34"/>
      <c r="QT522" s="34"/>
      <c r="QU522" s="34"/>
      <c r="QV522" s="34"/>
      <c r="QW522" s="34"/>
      <c r="QX522" s="34"/>
      <c r="QY522" s="34"/>
      <c r="QZ522" s="34"/>
      <c r="RA522" s="34"/>
      <c r="RB522" s="34"/>
      <c r="RC522" s="34"/>
      <c r="RD522" s="34"/>
      <c r="RE522" s="34"/>
      <c r="RF522" s="34"/>
      <c r="RG522" s="34"/>
      <c r="RH522" s="34"/>
      <c r="RI522" s="34"/>
      <c r="RJ522" s="34"/>
      <c r="RK522" s="34"/>
      <c r="RL522" s="34"/>
      <c r="RM522" s="34"/>
      <c r="RN522" s="34"/>
      <c r="RO522" s="34"/>
      <c r="RP522" s="34"/>
      <c r="RQ522" s="34"/>
      <c r="RR522" s="34"/>
      <c r="RS522" s="34"/>
      <c r="RT522" s="34"/>
      <c r="RU522" s="34"/>
      <c r="RV522" s="34"/>
      <c r="RW522" s="34"/>
      <c r="RX522" s="34"/>
      <c r="RY522" s="34"/>
      <c r="RZ522" s="34"/>
      <c r="SA522" s="34"/>
      <c r="SB522" s="34"/>
      <c r="SC522" s="34"/>
      <c r="SD522" s="34"/>
      <c r="SE522" s="34"/>
      <c r="SF522" s="34"/>
      <c r="SG522" s="34"/>
      <c r="SH522" s="34"/>
      <c r="SI522" s="34"/>
      <c r="SJ522" s="34"/>
      <c r="SK522" s="34"/>
      <c r="SL522" s="34"/>
      <c r="SM522" s="34"/>
      <c r="SN522" s="34"/>
      <c r="SO522" s="34"/>
      <c r="SP522" s="34"/>
      <c r="SQ522" s="34"/>
      <c r="SR522" s="34"/>
      <c r="SS522" s="34"/>
      <c r="ST522" s="34"/>
      <c r="SU522" s="34"/>
      <c r="SV522" s="34"/>
      <c r="SW522" s="34"/>
      <c r="SX522" s="34"/>
      <c r="SY522" s="34"/>
      <c r="SZ522" s="34"/>
      <c r="TA522" s="34"/>
      <c r="TB522" s="34"/>
      <c r="TC522" s="34"/>
      <c r="TD522" s="34"/>
      <c r="TE522" s="34"/>
      <c r="TF522" s="34"/>
      <c r="TG522" s="34"/>
      <c r="TH522" s="34"/>
      <c r="TI522" s="34"/>
      <c r="TJ522" s="34"/>
      <c r="TK522" s="34"/>
      <c r="TL522" s="34"/>
      <c r="TM522" s="34"/>
      <c r="TN522" s="34"/>
      <c r="TO522" s="34"/>
      <c r="TP522" s="34"/>
      <c r="TQ522" s="34"/>
      <c r="TR522" s="34"/>
      <c r="TS522" s="34"/>
      <c r="TT522" s="34"/>
      <c r="TU522" s="34"/>
      <c r="TV522" s="34"/>
      <c r="TW522" s="34"/>
      <c r="TX522" s="34"/>
      <c r="TY522" s="34"/>
      <c r="TZ522" s="34"/>
      <c r="UA522" s="34"/>
      <c r="UB522" s="34"/>
      <c r="UC522" s="34"/>
      <c r="UD522" s="34"/>
      <c r="UE522" s="34"/>
      <c r="UF522" s="34"/>
      <c r="UG522" s="34"/>
      <c r="UH522" s="34"/>
      <c r="UI522" s="34"/>
      <c r="UJ522" s="34"/>
      <c r="UK522" s="34"/>
      <c r="UL522" s="34"/>
      <c r="UM522" s="34"/>
      <c r="UN522" s="34"/>
      <c r="UO522" s="34"/>
      <c r="UP522" s="34"/>
      <c r="UQ522" s="34"/>
      <c r="UR522" s="34"/>
      <c r="US522" s="34"/>
      <c r="UT522" s="34"/>
      <c r="UU522" s="34"/>
      <c r="UV522" s="34"/>
      <c r="UW522" s="34"/>
      <c r="UX522" s="34"/>
      <c r="UY522" s="34"/>
      <c r="UZ522" s="34"/>
      <c r="VA522" s="34"/>
      <c r="VB522" s="34"/>
      <c r="VC522" s="34"/>
      <c r="VD522" s="34"/>
      <c r="VE522" s="34"/>
      <c r="VF522" s="34"/>
      <c r="VG522" s="34"/>
      <c r="VH522" s="34"/>
      <c r="VI522" s="34"/>
      <c r="VJ522" s="34"/>
      <c r="VK522" s="34"/>
      <c r="VL522" s="34"/>
      <c r="VM522" s="34"/>
      <c r="VN522" s="34"/>
      <c r="VO522" s="34"/>
      <c r="VP522" s="34"/>
      <c r="VQ522" s="34"/>
      <c r="VR522" s="34"/>
      <c r="VS522" s="34"/>
      <c r="VT522" s="34"/>
      <c r="VU522" s="34"/>
      <c r="VV522" s="34"/>
      <c r="VW522" s="34"/>
      <c r="VX522" s="34"/>
      <c r="VY522" s="34"/>
      <c r="VZ522" s="34"/>
      <c r="WA522" s="34"/>
      <c r="WB522" s="34"/>
      <c r="WC522" s="34"/>
      <c r="WD522" s="34"/>
      <c r="WE522" s="34"/>
      <c r="WF522" s="34"/>
      <c r="WG522" s="34"/>
      <c r="WH522" s="34"/>
      <c r="WI522" s="34"/>
      <c r="WJ522" s="34"/>
      <c r="WK522" s="34"/>
      <c r="WL522" s="34"/>
      <c r="WM522" s="34"/>
      <c r="WN522" s="34"/>
      <c r="WO522" s="34"/>
      <c r="WP522" s="34"/>
      <c r="WQ522" s="34"/>
      <c r="WR522" s="34"/>
      <c r="WS522" s="34"/>
      <c r="WT522" s="34"/>
      <c r="WU522" s="34"/>
      <c r="WV522" s="34"/>
      <c r="WW522" s="34"/>
      <c r="WX522" s="34"/>
      <c r="WY522" s="34"/>
      <c r="WZ522" s="34"/>
      <c r="XA522" s="34"/>
      <c r="XB522" s="34"/>
      <c r="XC522" s="34"/>
      <c r="XD522" s="34"/>
      <c r="XE522" s="34"/>
      <c r="XF522" s="34"/>
      <c r="XG522" s="34"/>
      <c r="XH522" s="34"/>
      <c r="XI522" s="34"/>
      <c r="XJ522" s="34"/>
      <c r="XK522" s="34"/>
      <c r="XL522" s="34"/>
      <c r="XM522" s="34"/>
      <c r="XN522" s="34"/>
      <c r="XO522" s="34"/>
      <c r="XP522" s="34"/>
      <c r="XQ522" s="34"/>
      <c r="XR522" s="34"/>
      <c r="XS522" s="34"/>
      <c r="XT522" s="34"/>
      <c r="XU522" s="34"/>
      <c r="XV522" s="34"/>
      <c r="XW522" s="34"/>
      <c r="XX522" s="34"/>
      <c r="XY522" s="34"/>
      <c r="XZ522" s="34"/>
      <c r="YA522" s="34"/>
      <c r="YB522" s="34"/>
      <c r="YC522" s="34"/>
      <c r="YD522" s="34"/>
      <c r="YE522" s="34"/>
      <c r="YF522" s="34"/>
      <c r="YG522" s="34"/>
      <c r="YH522" s="34"/>
      <c r="YI522" s="34"/>
      <c r="YJ522" s="34"/>
      <c r="YK522" s="34"/>
      <c r="YL522" s="34"/>
      <c r="YM522" s="34"/>
      <c r="YN522" s="34"/>
      <c r="YO522" s="34"/>
      <c r="YP522" s="34"/>
      <c r="YQ522" s="34"/>
      <c r="YR522" s="34"/>
      <c r="YS522" s="34"/>
      <c r="YT522" s="34"/>
      <c r="YU522" s="34"/>
      <c r="YV522" s="34"/>
      <c r="YW522" s="34"/>
      <c r="YX522" s="34"/>
      <c r="YY522" s="34"/>
      <c r="YZ522" s="34"/>
      <c r="ZA522" s="34"/>
      <c r="ZB522" s="34"/>
      <c r="ZC522" s="34"/>
      <c r="ZD522" s="34"/>
      <c r="ZE522" s="34"/>
      <c r="ZF522" s="34"/>
      <c r="ZG522" s="34"/>
      <c r="ZH522" s="34"/>
      <c r="ZI522" s="34"/>
      <c r="ZJ522" s="34"/>
      <c r="ZK522" s="34"/>
      <c r="ZL522" s="34"/>
      <c r="ZM522" s="34"/>
      <c r="ZN522" s="34"/>
      <c r="ZO522" s="34"/>
      <c r="ZP522" s="34"/>
      <c r="ZQ522" s="34"/>
      <c r="ZR522" s="34"/>
      <c r="ZS522" s="34"/>
      <c r="ZT522" s="34"/>
      <c r="ZU522" s="34"/>
      <c r="ZV522" s="34"/>
      <c r="ZW522" s="34"/>
      <c r="ZX522" s="34"/>
      <c r="ZY522" s="34"/>
      <c r="ZZ522" s="34"/>
      <c r="AAA522" s="34"/>
      <c r="AAB522" s="34"/>
      <c r="AAC522" s="34"/>
      <c r="AAD522" s="34"/>
      <c r="AAE522" s="34"/>
      <c r="AAF522" s="34"/>
      <c r="AAG522" s="34"/>
      <c r="AAH522" s="34"/>
      <c r="AAI522" s="34"/>
      <c r="AAJ522" s="34"/>
      <c r="AAK522" s="34"/>
      <c r="AAL522" s="34"/>
      <c r="AAM522" s="34"/>
      <c r="AAN522" s="34"/>
      <c r="AAO522" s="34"/>
      <c r="AAP522" s="34"/>
      <c r="AAQ522" s="34"/>
      <c r="AAR522" s="34"/>
      <c r="AAS522" s="34"/>
      <c r="AAT522" s="34"/>
      <c r="AAU522" s="34"/>
      <c r="AAV522" s="34"/>
      <c r="AAW522" s="34"/>
      <c r="AAX522" s="34"/>
      <c r="AAY522" s="34"/>
      <c r="AAZ522" s="34"/>
      <c r="ABA522" s="34"/>
      <c r="ABB522" s="34"/>
      <c r="ABC522" s="34"/>
      <c r="ABD522" s="34"/>
      <c r="ABE522" s="34"/>
      <c r="ABF522" s="34"/>
      <c r="ABG522" s="34"/>
      <c r="ABH522" s="34"/>
      <c r="ABI522" s="34"/>
      <c r="ABJ522" s="34"/>
      <c r="ABK522" s="34"/>
      <c r="ABL522" s="34"/>
      <c r="ABM522" s="34"/>
      <c r="ABN522" s="34"/>
      <c r="ABO522" s="34"/>
      <c r="ABP522" s="34"/>
      <c r="ABQ522" s="34"/>
      <c r="ABR522" s="34"/>
      <c r="ABS522" s="34"/>
      <c r="ABT522" s="34"/>
      <c r="ABU522" s="34"/>
      <c r="ABV522" s="34"/>
      <c r="ABW522" s="34"/>
      <c r="ABX522" s="34"/>
      <c r="ABY522" s="34"/>
      <c r="ABZ522" s="34"/>
      <c r="ACA522" s="34"/>
      <c r="ACB522" s="34"/>
      <c r="ACC522" s="34"/>
      <c r="ACD522" s="34"/>
      <c r="ACE522" s="34"/>
      <c r="ACF522" s="34"/>
      <c r="ACG522" s="34"/>
      <c r="ACH522" s="34"/>
      <c r="ACI522" s="34"/>
      <c r="ACJ522" s="34"/>
      <c r="ACK522" s="34"/>
      <c r="ACL522" s="34"/>
      <c r="ACM522" s="34"/>
      <c r="ACN522" s="34"/>
      <c r="ACO522" s="34"/>
      <c r="ACP522" s="34"/>
      <c r="ACQ522" s="34"/>
      <c r="ACR522" s="34"/>
      <c r="ACS522" s="34"/>
      <c r="ACT522" s="34"/>
      <c r="ACU522" s="34"/>
      <c r="ACV522" s="34"/>
      <c r="ACW522" s="34"/>
      <c r="ACX522" s="34"/>
      <c r="ACY522" s="34"/>
      <c r="ACZ522" s="34"/>
      <c r="ADA522" s="34"/>
      <c r="ADB522" s="34"/>
      <c r="ADC522" s="34"/>
      <c r="ADD522" s="34"/>
      <c r="ADE522" s="34"/>
      <c r="ADF522" s="34"/>
      <c r="ADG522" s="34"/>
      <c r="ADH522" s="34"/>
      <c r="ADI522" s="34"/>
      <c r="ADJ522" s="34"/>
      <c r="ADK522" s="34"/>
      <c r="ADL522" s="34"/>
      <c r="ADM522" s="34"/>
      <c r="ADN522" s="34"/>
      <c r="ADO522" s="34"/>
      <c r="ADP522" s="34"/>
      <c r="ADQ522" s="34"/>
      <c r="ADR522" s="34"/>
      <c r="ADS522" s="34"/>
      <c r="ADT522" s="34"/>
      <c r="ADU522" s="34"/>
      <c r="ADV522" s="34"/>
      <c r="ADW522" s="34"/>
      <c r="ADX522" s="34"/>
      <c r="ADY522" s="34"/>
      <c r="ADZ522" s="34"/>
      <c r="AEA522" s="34"/>
      <c r="AEB522" s="34"/>
      <c r="AEC522" s="34"/>
      <c r="AED522" s="34"/>
      <c r="AEE522" s="34"/>
      <c r="AEF522" s="34"/>
      <c r="AEG522" s="34"/>
      <c r="AEH522" s="34"/>
      <c r="AEI522" s="34"/>
      <c r="AEJ522" s="34"/>
      <c r="AEK522" s="34"/>
      <c r="AEL522" s="34"/>
      <c r="AEM522" s="34"/>
      <c r="AEN522" s="34"/>
      <c r="AEO522" s="34"/>
      <c r="AEP522" s="34"/>
      <c r="AEQ522" s="34"/>
      <c r="AER522" s="34"/>
      <c r="AES522" s="34"/>
      <c r="AET522" s="34"/>
      <c r="AEU522" s="34"/>
      <c r="AEV522" s="34"/>
      <c r="AEW522" s="34"/>
      <c r="AEX522" s="34"/>
      <c r="AEY522" s="34"/>
      <c r="AEZ522" s="34"/>
      <c r="AFA522" s="34"/>
      <c r="AFB522" s="34"/>
      <c r="AFC522" s="34"/>
      <c r="AFD522" s="34"/>
      <c r="AFE522" s="34"/>
      <c r="AFF522" s="34"/>
      <c r="AFG522" s="34"/>
      <c r="AFH522" s="34"/>
      <c r="AFI522" s="34"/>
      <c r="AFJ522" s="34"/>
      <c r="AFK522" s="34"/>
      <c r="AFL522" s="34"/>
      <c r="AFM522" s="34"/>
      <c r="AFN522" s="34"/>
      <c r="AFO522" s="34"/>
      <c r="AFP522" s="34"/>
      <c r="AFQ522" s="34"/>
      <c r="AFR522" s="34"/>
      <c r="AFS522" s="34"/>
      <c r="AFT522" s="34"/>
      <c r="AFU522" s="34"/>
      <c r="AFV522" s="34"/>
      <c r="AFW522" s="34"/>
      <c r="AFX522" s="34"/>
      <c r="AFY522" s="34"/>
      <c r="AFZ522" s="34"/>
      <c r="AGA522" s="34"/>
      <c r="AGB522" s="34"/>
      <c r="AGC522" s="34"/>
      <c r="AGD522" s="34"/>
      <c r="AGE522" s="34"/>
      <c r="AGF522" s="34"/>
      <c r="AGG522" s="34"/>
      <c r="AGH522" s="34"/>
      <c r="AGI522" s="34"/>
      <c r="AGJ522" s="34"/>
      <c r="AGK522" s="34"/>
      <c r="AGL522" s="34"/>
      <c r="AGM522" s="34"/>
      <c r="AGN522" s="34"/>
      <c r="AGO522" s="34"/>
      <c r="AGP522" s="34"/>
      <c r="AGQ522" s="34"/>
      <c r="AGR522" s="34"/>
      <c r="AGS522" s="34"/>
      <c r="AGT522" s="34"/>
      <c r="AGU522" s="34"/>
      <c r="AGV522" s="34"/>
      <c r="AGW522" s="34"/>
      <c r="AGX522" s="34"/>
      <c r="AGY522" s="34"/>
      <c r="AGZ522" s="34"/>
      <c r="AHA522" s="34"/>
      <c r="AHB522" s="34"/>
      <c r="AHC522" s="34"/>
      <c r="AHD522" s="34"/>
      <c r="AHE522" s="34"/>
      <c r="AHF522" s="34"/>
      <c r="AHG522" s="34"/>
      <c r="AHH522" s="34"/>
      <c r="AHI522" s="34"/>
      <c r="AHJ522" s="34"/>
      <c r="AHK522" s="34"/>
      <c r="AHL522" s="34"/>
      <c r="AHM522" s="34"/>
      <c r="AHN522" s="34"/>
      <c r="AHO522" s="34"/>
      <c r="AHP522" s="34"/>
      <c r="AHQ522" s="34"/>
      <c r="AHR522" s="34"/>
      <c r="AHS522" s="34"/>
      <c r="AHT522" s="34"/>
      <c r="AHU522" s="34"/>
      <c r="AHV522" s="34"/>
      <c r="AHW522" s="34"/>
      <c r="AHX522" s="34"/>
      <c r="AHY522" s="34"/>
      <c r="AHZ522" s="34"/>
      <c r="AIA522" s="34"/>
      <c r="AIB522" s="34"/>
      <c r="AIC522" s="34"/>
      <c r="AID522" s="34"/>
      <c r="AIE522" s="34"/>
      <c r="AIF522" s="34"/>
      <c r="AIG522" s="34"/>
      <c r="AIH522" s="34"/>
      <c r="AII522" s="34"/>
      <c r="AIJ522" s="34"/>
      <c r="AIK522" s="34"/>
      <c r="AIL522" s="34"/>
      <c r="AIM522" s="34"/>
      <c r="AIN522" s="34"/>
      <c r="AIO522" s="34"/>
      <c r="AIP522" s="34"/>
      <c r="AIQ522" s="34"/>
      <c r="AIR522" s="34"/>
      <c r="AIS522" s="34"/>
      <c r="AIT522" s="34"/>
      <c r="AIU522" s="34"/>
      <c r="AIV522" s="34"/>
      <c r="AIW522" s="34"/>
      <c r="AIX522" s="34"/>
      <c r="AIY522" s="34"/>
      <c r="AIZ522" s="34"/>
      <c r="AJA522" s="34"/>
      <c r="AJB522" s="34"/>
      <c r="AJC522" s="34"/>
      <c r="AJD522" s="34"/>
      <c r="AJE522" s="34"/>
      <c r="AJF522" s="34"/>
      <c r="AJG522" s="34"/>
      <c r="AJH522" s="34"/>
      <c r="AJI522" s="34"/>
      <c r="AJJ522" s="34"/>
      <c r="AJK522" s="34"/>
      <c r="AJL522" s="34"/>
      <c r="AJM522" s="34"/>
      <c r="AJN522" s="34"/>
      <c r="AJO522" s="34"/>
      <c r="AJP522" s="34"/>
      <c r="AJQ522" s="34"/>
      <c r="AJR522" s="34"/>
      <c r="AJS522" s="34"/>
      <c r="AJT522" s="34"/>
      <c r="AJU522" s="34"/>
      <c r="AJV522" s="34"/>
      <c r="AJW522" s="34"/>
      <c r="AJX522" s="34"/>
      <c r="AJY522" s="34"/>
      <c r="AJZ522" s="34"/>
      <c r="AKA522" s="34"/>
      <c r="AKB522" s="34"/>
      <c r="AKC522" s="34"/>
      <c r="AKD522" s="34"/>
      <c r="AKE522" s="34"/>
      <c r="AKF522" s="34"/>
      <c r="AKG522" s="34"/>
      <c r="AKH522" s="34"/>
      <c r="AKI522" s="34"/>
      <c r="AKJ522" s="34"/>
      <c r="AKK522" s="34"/>
      <c r="AKL522" s="34"/>
      <c r="AKM522" s="34"/>
      <c r="AKN522" s="34"/>
      <c r="AKO522" s="34"/>
      <c r="AKP522" s="34"/>
      <c r="AKQ522" s="34"/>
      <c r="AKR522" s="34"/>
      <c r="AKS522" s="34"/>
      <c r="AKT522" s="34"/>
      <c r="AKU522" s="34"/>
      <c r="AKV522" s="34"/>
      <c r="AKW522" s="34"/>
      <c r="AKX522" s="34"/>
      <c r="AKY522" s="34"/>
      <c r="AKZ522" s="34"/>
      <c r="ALA522" s="34"/>
      <c r="ALB522" s="34"/>
      <c r="ALC522" s="34"/>
      <c r="ALD522" s="34"/>
      <c r="ALE522" s="34"/>
      <c r="ALF522" s="34"/>
      <c r="ALG522" s="34"/>
      <c r="ALH522" s="34"/>
      <c r="ALI522" s="34"/>
      <c r="ALJ522" s="34"/>
      <c r="ALK522" s="34"/>
      <c r="ALL522" s="34"/>
      <c r="ALM522" s="34"/>
      <c r="ALN522" s="34"/>
      <c r="ALO522" s="34"/>
      <c r="ALP522" s="34"/>
      <c r="ALQ522" s="34"/>
      <c r="ALR522" s="34"/>
      <c r="ALS522" s="34"/>
      <c r="ALT522" s="34"/>
      <c r="ALU522" s="34"/>
      <c r="ALV522" s="34"/>
      <c r="ALW522" s="34"/>
      <c r="ALX522" s="34"/>
      <c r="ALY522" s="34"/>
      <c r="ALZ522" s="34"/>
      <c r="AMA522" s="34"/>
      <c r="AMB522" s="34"/>
      <c r="AMC522" s="34"/>
      <c r="AMD522" s="34"/>
      <c r="AME522" s="34"/>
      <c r="AMF522" s="34"/>
      <c r="AMG522" s="34"/>
      <c r="AMH522" s="34"/>
      <c r="AMI522" s="34"/>
      <c r="AMJ522" s="34"/>
      <c r="AMK522" s="34"/>
    </row>
    <row r="524" spans="1:1025" x14ac:dyDescent="0.25">
      <c r="D524" s="1">
        <v>232552.23</v>
      </c>
    </row>
    <row r="525" spans="1:1025" x14ac:dyDescent="0.25">
      <c r="D525" s="1">
        <v>237644.65</v>
      </c>
    </row>
    <row r="526" spans="1:1025" x14ac:dyDescent="0.25">
      <c r="D526" s="1">
        <v>210117.03</v>
      </c>
    </row>
    <row r="527" spans="1:1025" x14ac:dyDescent="0.25">
      <c r="D527" s="11">
        <v>261513.89</v>
      </c>
    </row>
    <row r="528" spans="1:1025" x14ac:dyDescent="0.25">
      <c r="D528" s="1">
        <f>SUM(D524:D527)</f>
        <v>941827.8</v>
      </c>
    </row>
  </sheetData>
  <mergeCells count="21">
    <mergeCell ref="B512:D512"/>
    <mergeCell ref="B1:K1"/>
    <mergeCell ref="B2:K2"/>
    <mergeCell ref="B3:K3"/>
    <mergeCell ref="B4:F4"/>
    <mergeCell ref="G4:K4"/>
    <mergeCell ref="B129:K129"/>
    <mergeCell ref="B130:K130"/>
    <mergeCell ref="B131:K131"/>
    <mergeCell ref="B132:F132"/>
    <mergeCell ref="G132:K132"/>
    <mergeCell ref="B257:K257"/>
    <mergeCell ref="B258:K258"/>
    <mergeCell ref="B259:K259"/>
    <mergeCell ref="B260:F260"/>
    <mergeCell ref="G260:K260"/>
    <mergeCell ref="B385:K385"/>
    <mergeCell ref="B386:K386"/>
    <mergeCell ref="B387:K387"/>
    <mergeCell ref="B388:F388"/>
    <mergeCell ref="G388:K388"/>
  </mergeCells>
  <pageMargins left="0.70866141732283472" right="0.70866141732283472" top="0.74803149606299213" bottom="0.74803149606299213" header="0.31496062992125984" footer="0.31496062992125984"/>
  <pageSetup paperSize="8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A12" sqref="A12:A17"/>
    </sheetView>
  </sheetViews>
  <sheetFormatPr defaultRowHeight="15" x14ac:dyDescent="0.25"/>
  <cols>
    <col min="1" max="1" width="40.5703125" customWidth="1"/>
    <col min="2" max="2" width="34.28515625" customWidth="1"/>
    <col min="7" max="7" width="54.140625" customWidth="1"/>
  </cols>
  <sheetData>
    <row r="1" spans="1:2" ht="23.25" x14ac:dyDescent="0.35">
      <c r="A1" s="102" t="s">
        <v>17</v>
      </c>
      <c r="B1" s="102"/>
    </row>
    <row r="2" spans="1:2" ht="28.5" x14ac:dyDescent="0.45">
      <c r="A2" s="103" t="s">
        <v>16</v>
      </c>
      <c r="B2" s="103"/>
    </row>
    <row r="3" spans="1:2" ht="18.75" x14ac:dyDescent="0.3">
      <c r="A3" s="104" t="s">
        <v>8</v>
      </c>
      <c r="B3" s="104"/>
    </row>
    <row r="4" spans="1:2" ht="15.75" x14ac:dyDescent="0.25">
      <c r="A4" s="6" t="s">
        <v>0</v>
      </c>
      <c r="B4" s="6" t="s">
        <v>6</v>
      </c>
    </row>
    <row r="5" spans="1:2" ht="15.75" x14ac:dyDescent="0.25">
      <c r="A5" s="7" t="s">
        <v>3</v>
      </c>
      <c r="B5" s="8">
        <f>'Rendiconto Riab'!H647-0.28</f>
        <v>557551</v>
      </c>
    </row>
    <row r="6" spans="1:2" ht="15.75" x14ac:dyDescent="0.25">
      <c r="A6" s="7" t="s">
        <v>5</v>
      </c>
      <c r="B6" s="8">
        <f>'Rendiconto Riab'!H648-0.47</f>
        <v>2458634</v>
      </c>
    </row>
    <row r="7" spans="1:2" ht="15.75" x14ac:dyDescent="0.25">
      <c r="A7" s="7" t="s">
        <v>18</v>
      </c>
      <c r="B7" s="8">
        <f>'Rendiconto Riab'!H649</f>
        <v>105225</v>
      </c>
    </row>
    <row r="8" spans="1:2" ht="15.75" x14ac:dyDescent="0.25">
      <c r="A8" s="49" t="s">
        <v>4</v>
      </c>
      <c r="B8" s="8">
        <f>'Rendiconto Riab'!H650</f>
        <v>3720</v>
      </c>
    </row>
    <row r="9" spans="1:2" ht="15.75" x14ac:dyDescent="0.25">
      <c r="A9" s="4" t="s">
        <v>7</v>
      </c>
      <c r="B9" s="5">
        <f>SUM(B5:B8)</f>
        <v>3125130</v>
      </c>
    </row>
    <row r="10" spans="1:2" x14ac:dyDescent="0.25">
      <c r="A10" s="2"/>
      <c r="B10" s="3"/>
    </row>
    <row r="11" spans="1:2" ht="18.75" x14ac:dyDescent="0.3">
      <c r="A11" s="104" t="s">
        <v>9</v>
      </c>
      <c r="B11" s="104"/>
    </row>
    <row r="12" spans="1:2" ht="15.75" x14ac:dyDescent="0.25">
      <c r="A12" s="6" t="s">
        <v>0</v>
      </c>
      <c r="B12" s="6" t="s">
        <v>6</v>
      </c>
    </row>
    <row r="13" spans="1:2" ht="15.75" x14ac:dyDescent="0.25">
      <c r="A13" s="7" t="s">
        <v>11</v>
      </c>
      <c r="B13" s="8">
        <f>'Rendiconto Riab'!D647+0.02</f>
        <v>2404309.9987586797</v>
      </c>
    </row>
    <row r="14" spans="1:2" x14ac:dyDescent="0.25">
      <c r="A14" s="9" t="s">
        <v>12</v>
      </c>
      <c r="B14" s="10"/>
    </row>
    <row r="15" spans="1:2" ht="15.75" x14ac:dyDescent="0.25">
      <c r="A15" s="7" t="s">
        <v>15</v>
      </c>
      <c r="B15" s="8">
        <f>'Rendiconto Riab'!D649+0.7</f>
        <v>453335.00364131999</v>
      </c>
    </row>
    <row r="16" spans="1:2" x14ac:dyDescent="0.25">
      <c r="A16" s="9" t="s">
        <v>199</v>
      </c>
    </row>
    <row r="17" spans="1:7" ht="15.75" x14ac:dyDescent="0.25">
      <c r="A17" s="7" t="s">
        <v>10</v>
      </c>
      <c r="B17" s="8">
        <f>'Rendiconto Riab'!D651-0.31</f>
        <v>55236.000000000007</v>
      </c>
    </row>
    <row r="18" spans="1:7" ht="15.75" x14ac:dyDescent="0.25">
      <c r="A18" s="4" t="s">
        <v>7</v>
      </c>
      <c r="B18" s="5">
        <f>SUM(B13:B17)</f>
        <v>2912881.0023999996</v>
      </c>
      <c r="G18" s="1">
        <f>B9-B18</f>
        <v>212248.99760000035</v>
      </c>
    </row>
    <row r="19" spans="1:7" x14ac:dyDescent="0.25">
      <c r="B19" s="1"/>
    </row>
    <row r="20" spans="1:7" x14ac:dyDescent="0.25">
      <c r="B20" s="1"/>
    </row>
    <row r="21" spans="1:7" x14ac:dyDescent="0.25">
      <c r="B21" s="1"/>
    </row>
    <row r="22" spans="1:7" x14ac:dyDescent="0.25">
      <c r="B22" s="1"/>
    </row>
    <row r="23" spans="1:7" x14ac:dyDescent="0.25">
      <c r="B23" s="1"/>
    </row>
    <row r="24" spans="1:7" x14ac:dyDescent="0.25">
      <c r="B24" s="1"/>
    </row>
    <row r="25" spans="1:7" x14ac:dyDescent="0.25">
      <c r="B25" s="1"/>
    </row>
    <row r="26" spans="1:7" x14ac:dyDescent="0.25">
      <c r="B26" s="1"/>
    </row>
    <row r="27" spans="1:7" x14ac:dyDescent="0.25">
      <c r="B27" s="1"/>
    </row>
    <row r="28" spans="1:7" x14ac:dyDescent="0.25">
      <c r="B28" s="1"/>
    </row>
  </sheetData>
  <mergeCells count="4">
    <mergeCell ref="A1:B1"/>
    <mergeCell ref="A2:B2"/>
    <mergeCell ref="A3:B3"/>
    <mergeCell ref="A11:B1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61"/>
  <sheetViews>
    <sheetView topLeftCell="A622" workbookViewId="0">
      <selection activeCell="H647" sqref="H647:H650"/>
    </sheetView>
  </sheetViews>
  <sheetFormatPr defaultRowHeight="15" x14ac:dyDescent="0.25"/>
  <cols>
    <col min="1" max="1" width="2.85546875" style="34" customWidth="1"/>
    <col min="2" max="2" width="68.85546875" style="34" bestFit="1" customWidth="1"/>
    <col min="3" max="3" width="13" style="42" bestFit="1" customWidth="1"/>
    <col min="4" max="4" width="15.85546875" style="42" bestFit="1" customWidth="1"/>
    <col min="5" max="5" width="13.85546875" style="42" bestFit="1" customWidth="1"/>
    <col min="6" max="6" width="24.7109375" style="34" bestFit="1" customWidth="1"/>
    <col min="7" max="7" width="62" style="34" bestFit="1" customWidth="1"/>
    <col min="8" max="8" width="15.85546875" style="34" bestFit="1" customWidth="1"/>
    <col min="9" max="10" width="11.140625" style="34" bestFit="1" customWidth="1"/>
    <col min="11" max="11" width="15.85546875" style="34" bestFit="1" customWidth="1"/>
    <col min="12" max="256" width="9.140625" style="34" customWidth="1"/>
    <col min="257" max="257" width="2.85546875" style="34" customWidth="1"/>
    <col min="258" max="258" width="56.7109375" style="34" customWidth="1"/>
    <col min="259" max="260" width="13.7109375" style="34" customWidth="1"/>
    <col min="261" max="261" width="15.7109375" style="34" customWidth="1"/>
    <col min="262" max="262" width="56.7109375" style="34" customWidth="1"/>
    <col min="263" max="264" width="13.7109375" style="34" customWidth="1"/>
    <col min="265" max="265" width="15.7109375" style="34" customWidth="1"/>
    <col min="266" max="512" width="9.140625" style="34" customWidth="1"/>
    <col min="513" max="513" width="2.85546875" style="34" customWidth="1"/>
    <col min="514" max="514" width="56.7109375" style="34" customWidth="1"/>
    <col min="515" max="516" width="13.7109375" style="34" customWidth="1"/>
    <col min="517" max="517" width="15.7109375" style="34" customWidth="1"/>
    <col min="518" max="518" width="56.7109375" style="34" customWidth="1"/>
    <col min="519" max="520" width="13.7109375" style="34" customWidth="1"/>
    <col min="521" max="521" width="15.7109375" style="34" customWidth="1"/>
    <col min="522" max="768" width="9.140625" style="34" customWidth="1"/>
    <col min="769" max="769" width="2.85546875" style="34" customWidth="1"/>
    <col min="770" max="770" width="56.7109375" style="34" customWidth="1"/>
    <col min="771" max="772" width="13.7109375" style="34" customWidth="1"/>
    <col min="773" max="773" width="15.7109375" style="34" customWidth="1"/>
    <col min="774" max="774" width="56.7109375" style="34" customWidth="1"/>
    <col min="775" max="776" width="13.7109375" style="34" customWidth="1"/>
    <col min="777" max="777" width="15.7109375" style="34" customWidth="1"/>
    <col min="778" max="1025" width="9.140625" style="34" customWidth="1"/>
  </cols>
  <sheetData>
    <row r="1" spans="1:11" ht="15.75" thickBot="1" x14ac:dyDescent="0.3"/>
    <row r="2" spans="1:11" ht="23.25" x14ac:dyDescent="0.35">
      <c r="A2" s="33"/>
      <c r="B2" s="105" t="s">
        <v>25</v>
      </c>
      <c r="C2" s="105"/>
      <c r="D2" s="105"/>
      <c r="E2" s="105"/>
      <c r="F2" s="105"/>
      <c r="G2" s="105"/>
      <c r="H2" s="105"/>
      <c r="I2" s="105"/>
      <c r="J2" s="105"/>
      <c r="K2" s="105"/>
    </row>
    <row r="3" spans="1:11" s="33" customFormat="1" ht="23.25" x14ac:dyDescent="0.35">
      <c r="B3" s="106" t="s">
        <v>146</v>
      </c>
      <c r="C3" s="106"/>
      <c r="D3" s="106"/>
      <c r="E3" s="106"/>
      <c r="F3" s="106"/>
      <c r="G3" s="106"/>
      <c r="H3" s="106"/>
      <c r="I3" s="106"/>
      <c r="J3" s="106"/>
      <c r="K3" s="106"/>
    </row>
    <row r="4" spans="1:11" s="33" customFormat="1" ht="24" thickBot="1" x14ac:dyDescent="0.4">
      <c r="A4" s="34"/>
      <c r="B4" s="107" t="s">
        <v>158</v>
      </c>
      <c r="C4" s="107"/>
      <c r="D4" s="107"/>
      <c r="E4" s="107"/>
      <c r="F4" s="107"/>
      <c r="G4" s="107"/>
      <c r="H4" s="107"/>
      <c r="I4" s="107"/>
      <c r="J4" s="107"/>
      <c r="K4" s="107"/>
    </row>
    <row r="5" spans="1:11" ht="18.75" thickBot="1" x14ac:dyDescent="0.3">
      <c r="B5" s="108" t="s">
        <v>27</v>
      </c>
      <c r="C5" s="108"/>
      <c r="D5" s="108"/>
      <c r="E5" s="108"/>
      <c r="F5" s="108"/>
      <c r="G5" s="109" t="s">
        <v>28</v>
      </c>
      <c r="H5" s="109"/>
      <c r="I5" s="109"/>
      <c r="J5" s="109"/>
      <c r="K5" s="109"/>
    </row>
    <row r="6" spans="1:11" ht="17.25" thickBot="1" x14ac:dyDescent="0.3">
      <c r="B6" s="35" t="s">
        <v>29</v>
      </c>
      <c r="C6" s="36" t="s">
        <v>142</v>
      </c>
      <c r="D6" s="35" t="s">
        <v>143</v>
      </c>
      <c r="E6" s="35" t="s">
        <v>159</v>
      </c>
      <c r="F6" s="35" t="s">
        <v>30</v>
      </c>
      <c r="G6" s="35" t="s">
        <v>29</v>
      </c>
      <c r="H6" s="35" t="s">
        <v>142</v>
      </c>
      <c r="I6" s="35" t="s">
        <v>143</v>
      </c>
      <c r="J6" s="35" t="s">
        <v>159</v>
      </c>
      <c r="K6" s="35" t="s">
        <v>30</v>
      </c>
    </row>
    <row r="7" spans="1:11" ht="16.5" x14ac:dyDescent="0.25">
      <c r="B7" s="14"/>
      <c r="C7" s="37"/>
      <c r="D7" s="14"/>
      <c r="E7" s="14"/>
      <c r="F7" s="14"/>
      <c r="G7" s="14"/>
      <c r="H7" s="14"/>
      <c r="I7" s="14"/>
      <c r="J7" s="14"/>
      <c r="K7" s="14"/>
    </row>
    <row r="8" spans="1:11" ht="16.5" x14ac:dyDescent="0.25">
      <c r="B8" s="14" t="s">
        <v>31</v>
      </c>
      <c r="C8" s="37"/>
      <c r="D8" s="14"/>
      <c r="E8" s="14"/>
      <c r="F8" s="14"/>
      <c r="G8" s="14" t="s">
        <v>32</v>
      </c>
      <c r="H8" s="76"/>
      <c r="I8" s="76"/>
      <c r="J8" s="76"/>
      <c r="K8" s="14"/>
    </row>
    <row r="9" spans="1:11" ht="17.25" x14ac:dyDescent="0.3">
      <c r="B9" s="38" t="s">
        <v>33</v>
      </c>
      <c r="C9" s="77"/>
      <c r="D9" s="79"/>
      <c r="E9" s="79">
        <v>0</v>
      </c>
      <c r="F9" s="52">
        <f>SUM(C9:E9)</f>
        <v>0</v>
      </c>
      <c r="G9" s="38" t="s">
        <v>34</v>
      </c>
      <c r="H9" s="77">
        <f>(254077.39-2183.04)</f>
        <v>251894.35</v>
      </c>
      <c r="I9" s="77"/>
      <c r="J9" s="77">
        <v>0</v>
      </c>
      <c r="K9" s="126">
        <f>SUM(H9:J9)</f>
        <v>251894.35</v>
      </c>
    </row>
    <row r="10" spans="1:11" ht="17.25" x14ac:dyDescent="0.3">
      <c r="B10" s="38" t="s">
        <v>35</v>
      </c>
      <c r="C10" s="77"/>
      <c r="D10" s="79">
        <v>36881.31</v>
      </c>
      <c r="E10" s="79">
        <v>144.8235</v>
      </c>
      <c r="F10" s="52">
        <f t="shared" ref="F10:F80" si="0">SUM(C10:E10)</f>
        <v>37026.133499999996</v>
      </c>
      <c r="G10" s="38" t="s">
        <v>36</v>
      </c>
      <c r="H10" s="77">
        <f>(5580-1860)</f>
        <v>3720</v>
      </c>
      <c r="I10" s="77"/>
      <c r="J10" s="77">
        <v>0</v>
      </c>
      <c r="K10" s="129">
        <f t="shared" ref="K10:K50" si="1">SUM(H10:J10)</f>
        <v>3720</v>
      </c>
    </row>
    <row r="11" spans="1:11" ht="17.25" x14ac:dyDescent="0.3">
      <c r="B11" s="38" t="s">
        <v>37</v>
      </c>
      <c r="C11" s="77"/>
      <c r="D11" s="79">
        <v>1942.57</v>
      </c>
      <c r="E11" s="79">
        <v>38.2545</v>
      </c>
      <c r="F11" s="52">
        <f t="shared" si="0"/>
        <v>1980.8244999999999</v>
      </c>
      <c r="G11" s="38" t="s">
        <v>38</v>
      </c>
      <c r="H11" s="77">
        <v>17019.72</v>
      </c>
      <c r="I11" s="77"/>
      <c r="J11" s="77">
        <v>0</v>
      </c>
      <c r="K11" s="128">
        <f t="shared" si="1"/>
        <v>17019.72</v>
      </c>
    </row>
    <row r="12" spans="1:11" ht="17.25" x14ac:dyDescent="0.3">
      <c r="B12" s="38" t="s">
        <v>39</v>
      </c>
      <c r="C12" s="77"/>
      <c r="D12" s="79">
        <v>534.01</v>
      </c>
      <c r="E12" s="79">
        <v>0</v>
      </c>
      <c r="F12" s="52">
        <f t="shared" si="0"/>
        <v>534.01</v>
      </c>
      <c r="G12" s="38" t="s">
        <v>40</v>
      </c>
      <c r="H12" s="77"/>
      <c r="I12" s="77">
        <v>475</v>
      </c>
      <c r="J12" s="77">
        <v>0</v>
      </c>
      <c r="K12" s="45">
        <f t="shared" si="1"/>
        <v>475</v>
      </c>
    </row>
    <row r="13" spans="1:11" ht="17.25" x14ac:dyDescent="0.3">
      <c r="B13" s="38" t="s">
        <v>41</v>
      </c>
      <c r="C13" s="61">
        <v>35</v>
      </c>
      <c r="D13" s="79">
        <v>5642.95</v>
      </c>
      <c r="E13" s="79">
        <v>109.08750000000001</v>
      </c>
      <c r="F13" s="52">
        <f t="shared" si="0"/>
        <v>5787.0374999999995</v>
      </c>
      <c r="G13" s="38" t="s">
        <v>42</v>
      </c>
      <c r="H13" s="77"/>
      <c r="I13" s="77"/>
      <c r="J13" s="77">
        <v>0</v>
      </c>
      <c r="K13" s="45">
        <f t="shared" si="1"/>
        <v>0</v>
      </c>
    </row>
    <row r="14" spans="1:11" ht="17.25" x14ac:dyDescent="0.3">
      <c r="B14" s="38" t="s">
        <v>43</v>
      </c>
      <c r="C14" s="77"/>
      <c r="D14" s="79">
        <v>650.47</v>
      </c>
      <c r="E14" s="79">
        <v>293.589</v>
      </c>
      <c r="F14" s="52">
        <f t="shared" si="0"/>
        <v>944.05899999999997</v>
      </c>
      <c r="G14" s="38" t="s">
        <v>44</v>
      </c>
      <c r="H14" s="77"/>
      <c r="I14" s="77"/>
      <c r="J14" s="77">
        <v>0</v>
      </c>
      <c r="K14" s="45">
        <f t="shared" si="1"/>
        <v>0</v>
      </c>
    </row>
    <row r="15" spans="1:11" ht="17.25" x14ac:dyDescent="0.3">
      <c r="B15" s="38" t="s">
        <v>45</v>
      </c>
      <c r="C15" s="61">
        <v>3106.47</v>
      </c>
      <c r="D15" s="79">
        <v>984.29</v>
      </c>
      <c r="E15" s="79">
        <v>424.85550000000001</v>
      </c>
      <c r="F15" s="52">
        <f t="shared" si="0"/>
        <v>4515.6154999999999</v>
      </c>
      <c r="G15" s="38" t="s">
        <v>46</v>
      </c>
      <c r="H15" s="77"/>
      <c r="I15" s="77"/>
      <c r="J15" s="77">
        <v>0</v>
      </c>
      <c r="K15" s="45">
        <f t="shared" si="1"/>
        <v>0</v>
      </c>
    </row>
    <row r="16" spans="1:11" ht="17.25" x14ac:dyDescent="0.3">
      <c r="B16" s="38" t="s">
        <v>47</v>
      </c>
      <c r="C16" s="77"/>
      <c r="D16" s="79">
        <v>1121.3900000000001</v>
      </c>
      <c r="E16" s="79">
        <v>0</v>
      </c>
      <c r="F16" s="52">
        <f t="shared" si="0"/>
        <v>1121.3900000000001</v>
      </c>
      <c r="G16" s="38" t="s">
        <v>48</v>
      </c>
      <c r="H16" s="77"/>
      <c r="I16" s="77"/>
      <c r="J16" s="77">
        <v>0</v>
      </c>
      <c r="K16" s="45">
        <f t="shared" si="1"/>
        <v>0</v>
      </c>
    </row>
    <row r="17" spans="2:11" ht="17.25" x14ac:dyDescent="0.3">
      <c r="B17" s="38" t="s">
        <v>49</v>
      </c>
      <c r="C17" s="77"/>
      <c r="D17" s="79">
        <v>535.99</v>
      </c>
      <c r="E17" s="79">
        <v>0</v>
      </c>
      <c r="F17" s="52">
        <f t="shared" si="0"/>
        <v>535.99</v>
      </c>
      <c r="G17" s="38" t="s">
        <v>50</v>
      </c>
      <c r="H17" s="77"/>
      <c r="I17" s="77"/>
      <c r="J17" s="77">
        <v>0</v>
      </c>
      <c r="K17" s="45">
        <f t="shared" si="1"/>
        <v>0</v>
      </c>
    </row>
    <row r="18" spans="2:11" ht="17.25" x14ac:dyDescent="0.3">
      <c r="B18" s="38" t="s">
        <v>51</v>
      </c>
      <c r="C18" s="77"/>
      <c r="D18" s="79"/>
      <c r="E18" s="79">
        <v>0</v>
      </c>
      <c r="F18" s="52">
        <f t="shared" si="0"/>
        <v>0</v>
      </c>
      <c r="G18" s="38" t="s">
        <v>52</v>
      </c>
      <c r="H18" s="77"/>
      <c r="I18" s="77"/>
      <c r="J18" s="77">
        <v>0</v>
      </c>
      <c r="K18" s="45">
        <f t="shared" si="1"/>
        <v>0</v>
      </c>
    </row>
    <row r="19" spans="2:11" ht="17.25" x14ac:dyDescent="0.3">
      <c r="B19" s="38" t="s">
        <v>53</v>
      </c>
      <c r="C19" s="61">
        <v>2093.92</v>
      </c>
      <c r="D19" s="79"/>
      <c r="E19" s="79">
        <v>126.02850000000001</v>
      </c>
      <c r="F19" s="52">
        <f t="shared" si="0"/>
        <v>2219.9485</v>
      </c>
      <c r="G19" s="38" t="s">
        <v>54</v>
      </c>
      <c r="H19" s="77"/>
      <c r="I19" s="77"/>
      <c r="J19" s="77">
        <v>0</v>
      </c>
      <c r="K19" s="45">
        <f t="shared" si="1"/>
        <v>0</v>
      </c>
    </row>
    <row r="20" spans="2:11" ht="17.25" x14ac:dyDescent="0.3">
      <c r="B20" s="78" t="s">
        <v>160</v>
      </c>
      <c r="C20" s="77"/>
      <c r="D20" s="79"/>
      <c r="E20" s="79">
        <v>0</v>
      </c>
      <c r="F20" s="52">
        <f t="shared" si="0"/>
        <v>0</v>
      </c>
      <c r="G20" s="38" t="s">
        <v>56</v>
      </c>
      <c r="H20" s="77"/>
      <c r="I20" s="77"/>
      <c r="J20" s="77">
        <v>0</v>
      </c>
      <c r="K20" s="45">
        <f t="shared" si="1"/>
        <v>0</v>
      </c>
    </row>
    <row r="21" spans="2:11" ht="17.25" x14ac:dyDescent="0.3">
      <c r="B21" s="38"/>
      <c r="C21" s="77"/>
      <c r="D21" s="79"/>
      <c r="E21" s="79"/>
      <c r="F21" s="52"/>
      <c r="G21" s="38" t="s">
        <v>58</v>
      </c>
      <c r="H21" s="77">
        <v>335667.16</v>
      </c>
      <c r="I21" s="77"/>
      <c r="J21" s="77">
        <v>0</v>
      </c>
      <c r="K21" s="128">
        <f t="shared" si="1"/>
        <v>335667.16</v>
      </c>
    </row>
    <row r="22" spans="2:11" ht="17.25" x14ac:dyDescent="0.3">
      <c r="B22" s="80" t="s">
        <v>57</v>
      </c>
      <c r="C22" s="77"/>
      <c r="D22" s="79"/>
      <c r="E22" s="79"/>
      <c r="F22" s="52"/>
      <c r="G22" s="38" t="s">
        <v>60</v>
      </c>
      <c r="H22" s="77"/>
      <c r="I22" s="77">
        <v>2737.5</v>
      </c>
      <c r="J22" s="77">
        <v>0</v>
      </c>
      <c r="K22" s="45">
        <f t="shared" si="1"/>
        <v>2737.5</v>
      </c>
    </row>
    <row r="23" spans="2:11" ht="17.25" x14ac:dyDescent="0.3">
      <c r="B23" s="38" t="s">
        <v>59</v>
      </c>
      <c r="C23" s="77"/>
      <c r="D23" s="79">
        <v>10060.75</v>
      </c>
      <c r="E23" s="79">
        <v>0</v>
      </c>
      <c r="F23" s="52">
        <f t="shared" si="0"/>
        <v>10060.75</v>
      </c>
      <c r="G23" s="38" t="s">
        <v>62</v>
      </c>
      <c r="H23" s="77">
        <v>1005273.02</v>
      </c>
      <c r="I23" s="77"/>
      <c r="J23" s="77">
        <v>0</v>
      </c>
      <c r="K23" s="128">
        <f t="shared" si="1"/>
        <v>1005273.02</v>
      </c>
    </row>
    <row r="24" spans="2:11" ht="17.25" x14ac:dyDescent="0.3">
      <c r="B24" s="38" t="s">
        <v>61</v>
      </c>
      <c r="C24" s="77"/>
      <c r="D24" s="79">
        <v>11397.63</v>
      </c>
      <c r="E24" s="79">
        <v>0</v>
      </c>
      <c r="F24" s="52">
        <f t="shared" si="0"/>
        <v>11397.63</v>
      </c>
      <c r="G24" s="38" t="s">
        <v>64</v>
      </c>
      <c r="H24" s="77"/>
      <c r="I24" s="77"/>
      <c r="J24" s="77">
        <v>0</v>
      </c>
      <c r="K24" s="45">
        <f t="shared" si="1"/>
        <v>0</v>
      </c>
    </row>
    <row r="25" spans="2:11" ht="17.25" x14ac:dyDescent="0.3">
      <c r="B25" s="38" t="s">
        <v>63</v>
      </c>
      <c r="C25" s="77"/>
      <c r="D25" s="79">
        <v>4564</v>
      </c>
      <c r="E25" s="79">
        <v>0</v>
      </c>
      <c r="F25" s="52">
        <f t="shared" si="0"/>
        <v>4564</v>
      </c>
      <c r="G25" s="38" t="s">
        <v>66</v>
      </c>
      <c r="H25" s="77"/>
      <c r="I25" s="77"/>
      <c r="J25" s="77">
        <v>0</v>
      </c>
      <c r="K25" s="45">
        <f t="shared" si="1"/>
        <v>0</v>
      </c>
    </row>
    <row r="26" spans="2:11" ht="17.25" x14ac:dyDescent="0.3">
      <c r="B26" s="38" t="s">
        <v>65</v>
      </c>
      <c r="C26" s="61">
        <f>(3245.2-390.4)</f>
        <v>2854.7999999999997</v>
      </c>
      <c r="D26" s="79"/>
      <c r="E26" s="79">
        <v>0</v>
      </c>
      <c r="F26" s="52">
        <f t="shared" si="0"/>
        <v>2854.7999999999997</v>
      </c>
      <c r="G26" s="38" t="s">
        <v>68</v>
      </c>
      <c r="H26" s="77"/>
      <c r="I26" s="77"/>
      <c r="J26" s="77">
        <v>0</v>
      </c>
      <c r="K26" s="45">
        <f t="shared" si="1"/>
        <v>0</v>
      </c>
    </row>
    <row r="27" spans="2:11" ht="17.25" x14ac:dyDescent="0.3">
      <c r="B27" s="38" t="s">
        <v>67</v>
      </c>
      <c r="C27" s="61">
        <v>4517.2299999999996</v>
      </c>
      <c r="D27" s="79"/>
      <c r="E27" s="79">
        <v>500.94749999999999</v>
      </c>
      <c r="F27" s="52">
        <f t="shared" si="0"/>
        <v>5018.1774999999998</v>
      </c>
      <c r="G27" s="78" t="s">
        <v>161</v>
      </c>
      <c r="H27" s="77">
        <v>105225</v>
      </c>
      <c r="I27" s="77"/>
      <c r="J27" s="77">
        <v>0</v>
      </c>
      <c r="K27" s="127">
        <f t="shared" si="1"/>
        <v>105225</v>
      </c>
    </row>
    <row r="28" spans="2:11" ht="17.25" x14ac:dyDescent="0.3">
      <c r="B28" s="38" t="s">
        <v>69</v>
      </c>
      <c r="C28" s="61">
        <v>62.5</v>
      </c>
      <c r="D28" s="79">
        <v>2210</v>
      </c>
      <c r="E28" s="79">
        <v>5425.9530000000004</v>
      </c>
      <c r="F28" s="52">
        <f t="shared" si="0"/>
        <v>7698.4530000000004</v>
      </c>
      <c r="G28" s="38"/>
      <c r="H28" s="77"/>
      <c r="I28" s="77"/>
      <c r="J28" s="77"/>
      <c r="K28" s="45"/>
    </row>
    <row r="29" spans="2:11" ht="17.25" x14ac:dyDescent="0.3">
      <c r="B29" s="38" t="s">
        <v>72</v>
      </c>
      <c r="C29" s="61">
        <v>61</v>
      </c>
      <c r="D29" s="79">
        <v>211.47</v>
      </c>
      <c r="E29" s="79">
        <v>0</v>
      </c>
      <c r="F29" s="52">
        <f t="shared" si="0"/>
        <v>272.47000000000003</v>
      </c>
      <c r="G29" s="81" t="s">
        <v>71</v>
      </c>
      <c r="H29" s="77"/>
      <c r="I29" s="77"/>
      <c r="J29" s="77"/>
      <c r="K29" s="45"/>
    </row>
    <row r="30" spans="2:11" ht="17.25" x14ac:dyDescent="0.3">
      <c r="B30" s="38" t="s">
        <v>74</v>
      </c>
      <c r="C30" s="61">
        <v>509.96</v>
      </c>
      <c r="D30" s="79">
        <v>785.26</v>
      </c>
      <c r="E30" s="79">
        <v>2632.3020000000001</v>
      </c>
      <c r="F30" s="52">
        <f t="shared" si="0"/>
        <v>3927.5219999999999</v>
      </c>
      <c r="G30" s="38" t="s">
        <v>73</v>
      </c>
      <c r="H30" s="77"/>
      <c r="I30" s="77"/>
      <c r="J30" s="77">
        <v>0</v>
      </c>
      <c r="K30" s="45">
        <f t="shared" si="1"/>
        <v>0</v>
      </c>
    </row>
    <row r="31" spans="2:11" ht="17.25" x14ac:dyDescent="0.3">
      <c r="B31" s="38" t="s">
        <v>76</v>
      </c>
      <c r="C31" s="77"/>
      <c r="D31" s="79"/>
      <c r="E31" s="79">
        <v>483.68099999999998</v>
      </c>
      <c r="F31" s="52">
        <f t="shared" si="0"/>
        <v>483.68099999999998</v>
      </c>
      <c r="G31" s="38" t="s">
        <v>75</v>
      </c>
      <c r="H31" s="77"/>
      <c r="I31" s="77"/>
      <c r="J31" s="77">
        <v>0.43949999999999995</v>
      </c>
      <c r="K31" s="45">
        <f t="shared" si="1"/>
        <v>0.43949999999999995</v>
      </c>
    </row>
    <row r="32" spans="2:11" ht="17.25" x14ac:dyDescent="0.3">
      <c r="B32" s="38" t="s">
        <v>78</v>
      </c>
      <c r="C32" s="61">
        <f>(6034.01-463.6)</f>
        <v>5570.41</v>
      </c>
      <c r="D32" s="79"/>
      <c r="E32" s="79">
        <v>237.30899999999997</v>
      </c>
      <c r="F32" s="52">
        <f t="shared" si="0"/>
        <v>5807.7190000000001</v>
      </c>
      <c r="G32" s="38" t="s">
        <v>77</v>
      </c>
      <c r="H32" s="77"/>
      <c r="I32" s="77"/>
      <c r="J32" s="77">
        <v>0</v>
      </c>
      <c r="K32" s="45">
        <f t="shared" si="1"/>
        <v>0</v>
      </c>
    </row>
    <row r="33" spans="2:11" ht="17.25" x14ac:dyDescent="0.3">
      <c r="B33" s="38" t="s">
        <v>80</v>
      </c>
      <c r="C33" s="77"/>
      <c r="D33" s="79">
        <v>25</v>
      </c>
      <c r="E33" s="79">
        <v>124.65</v>
      </c>
      <c r="F33" s="52">
        <f t="shared" si="0"/>
        <v>149.65</v>
      </c>
      <c r="G33" s="38" t="s">
        <v>79</v>
      </c>
      <c r="H33" s="77"/>
      <c r="I33" s="77"/>
      <c r="J33" s="77">
        <v>0</v>
      </c>
      <c r="K33" s="45">
        <f t="shared" si="1"/>
        <v>0</v>
      </c>
    </row>
    <row r="34" spans="2:11" ht="17.25" x14ac:dyDescent="0.3">
      <c r="B34" s="38" t="s">
        <v>82</v>
      </c>
      <c r="C34" s="77"/>
      <c r="D34" s="79"/>
      <c r="E34" s="79">
        <v>0</v>
      </c>
      <c r="F34" s="52">
        <f t="shared" si="0"/>
        <v>0</v>
      </c>
      <c r="G34" s="38" t="s">
        <v>81</v>
      </c>
      <c r="H34" s="77"/>
      <c r="I34" s="77"/>
      <c r="J34" s="77">
        <v>0</v>
      </c>
      <c r="K34" s="45">
        <f t="shared" si="1"/>
        <v>0</v>
      </c>
    </row>
    <row r="35" spans="2:11" ht="17.25" x14ac:dyDescent="0.3">
      <c r="B35" s="38" t="s">
        <v>84</v>
      </c>
      <c r="C35" s="61">
        <v>317.2</v>
      </c>
      <c r="D35" s="79">
        <v>818.3</v>
      </c>
      <c r="E35" s="79">
        <v>2571.2190000000001</v>
      </c>
      <c r="F35" s="52">
        <f t="shared" si="0"/>
        <v>3706.7190000000001</v>
      </c>
      <c r="G35" s="38" t="s">
        <v>83</v>
      </c>
      <c r="H35" s="77">
        <f>(726-6)</f>
        <v>720</v>
      </c>
      <c r="I35" s="77"/>
      <c r="J35" s="77">
        <v>1.2</v>
      </c>
      <c r="K35" s="45">
        <f t="shared" si="1"/>
        <v>721.2</v>
      </c>
    </row>
    <row r="36" spans="2:11" ht="17.25" x14ac:dyDescent="0.3">
      <c r="B36" s="38" t="s">
        <v>86</v>
      </c>
      <c r="C36" s="77"/>
      <c r="D36" s="79"/>
      <c r="E36" s="79">
        <v>8005.9140000000007</v>
      </c>
      <c r="F36" s="52">
        <f t="shared" si="0"/>
        <v>8005.9140000000007</v>
      </c>
      <c r="G36" s="38" t="s">
        <v>85</v>
      </c>
      <c r="H36" s="77">
        <v>339.16</v>
      </c>
      <c r="I36" s="77"/>
      <c r="J36" s="77">
        <v>106.16249999999999</v>
      </c>
      <c r="K36" s="45">
        <f t="shared" si="1"/>
        <v>445.32249999999999</v>
      </c>
    </row>
    <row r="37" spans="2:11" ht="17.25" x14ac:dyDescent="0.3">
      <c r="B37" s="38" t="s">
        <v>88</v>
      </c>
      <c r="C37" s="77"/>
      <c r="D37" s="79"/>
      <c r="E37" s="79">
        <v>0</v>
      </c>
      <c r="F37" s="52">
        <f t="shared" si="0"/>
        <v>0</v>
      </c>
      <c r="G37" s="38" t="s">
        <v>87</v>
      </c>
      <c r="H37" s="77">
        <v>1498</v>
      </c>
      <c r="I37" s="77"/>
      <c r="J37" s="77">
        <v>0</v>
      </c>
      <c r="K37" s="45">
        <f t="shared" si="1"/>
        <v>1498</v>
      </c>
    </row>
    <row r="38" spans="2:11" ht="17.25" x14ac:dyDescent="0.3">
      <c r="B38" s="38" t="s">
        <v>89</v>
      </c>
      <c r="C38" s="77"/>
      <c r="D38" s="79">
        <v>74.09</v>
      </c>
      <c r="E38" s="79">
        <v>0</v>
      </c>
      <c r="F38" s="52">
        <f t="shared" si="0"/>
        <v>74.09</v>
      </c>
      <c r="G38" s="78" t="s">
        <v>162</v>
      </c>
      <c r="H38" s="77"/>
      <c r="I38" s="77"/>
      <c r="J38" s="77">
        <v>112.5</v>
      </c>
      <c r="K38" s="45">
        <f t="shared" si="1"/>
        <v>112.5</v>
      </c>
    </row>
    <row r="39" spans="2:11" ht="17.25" x14ac:dyDescent="0.3">
      <c r="B39" s="38" t="s">
        <v>91</v>
      </c>
      <c r="C39" s="77"/>
      <c r="D39" s="79">
        <v>138764.01999999999</v>
      </c>
      <c r="E39" s="79">
        <v>0</v>
      </c>
      <c r="F39" s="52">
        <f t="shared" si="0"/>
        <v>138764.01999999999</v>
      </c>
      <c r="G39" s="78" t="s">
        <v>163</v>
      </c>
      <c r="H39" s="77"/>
      <c r="I39" s="77"/>
      <c r="J39" s="77">
        <v>3699.15</v>
      </c>
      <c r="K39" s="45">
        <f t="shared" si="1"/>
        <v>3699.15</v>
      </c>
    </row>
    <row r="40" spans="2:11" ht="17.25" x14ac:dyDescent="0.3">
      <c r="B40" s="38" t="s">
        <v>93</v>
      </c>
      <c r="C40" s="77"/>
      <c r="D40" s="79">
        <v>1239</v>
      </c>
      <c r="E40" s="79">
        <v>0</v>
      </c>
      <c r="F40" s="52">
        <f t="shared" si="0"/>
        <v>1239</v>
      </c>
      <c r="G40" s="78" t="s">
        <v>164</v>
      </c>
      <c r="H40" s="77"/>
      <c r="I40" s="77"/>
      <c r="J40" s="77">
        <v>3.6</v>
      </c>
      <c r="K40" s="45">
        <f t="shared" si="1"/>
        <v>3.6</v>
      </c>
    </row>
    <row r="41" spans="2:11" ht="17.25" x14ac:dyDescent="0.3">
      <c r="B41" s="38" t="s">
        <v>95</v>
      </c>
      <c r="C41" s="77"/>
      <c r="D41" s="79">
        <v>7151.7</v>
      </c>
      <c r="E41" s="79">
        <v>0</v>
      </c>
      <c r="F41" s="52">
        <f t="shared" si="0"/>
        <v>7151.7</v>
      </c>
      <c r="G41" s="78" t="s">
        <v>165</v>
      </c>
      <c r="H41" s="77"/>
      <c r="I41" s="77"/>
      <c r="J41" s="77">
        <v>0</v>
      </c>
      <c r="K41" s="45">
        <f t="shared" si="1"/>
        <v>0</v>
      </c>
    </row>
    <row r="42" spans="2:11" ht="17.25" x14ac:dyDescent="0.3">
      <c r="B42" s="82" t="s">
        <v>166</v>
      </c>
      <c r="C42" s="77"/>
      <c r="D42" s="79"/>
      <c r="E42" s="79">
        <v>873.40499999999997</v>
      </c>
      <c r="F42" s="52">
        <f t="shared" si="0"/>
        <v>873.40499999999997</v>
      </c>
      <c r="G42" s="78" t="s">
        <v>167</v>
      </c>
      <c r="H42" s="77"/>
      <c r="I42" s="77"/>
      <c r="J42" s="77">
        <v>0</v>
      </c>
      <c r="K42" s="45">
        <f t="shared" si="1"/>
        <v>0</v>
      </c>
    </row>
    <row r="43" spans="2:11" ht="17.25" x14ac:dyDescent="0.3">
      <c r="B43" s="38" t="s">
        <v>96</v>
      </c>
      <c r="C43" s="77"/>
      <c r="D43" s="79">
        <v>860</v>
      </c>
      <c r="E43" s="79">
        <v>0</v>
      </c>
      <c r="F43" s="52">
        <f t="shared" si="0"/>
        <v>860</v>
      </c>
      <c r="G43" s="38"/>
      <c r="H43" s="77"/>
      <c r="I43" s="77"/>
      <c r="J43" s="77"/>
      <c r="K43" s="45"/>
    </row>
    <row r="44" spans="2:11" ht="17.25" x14ac:dyDescent="0.3">
      <c r="B44" s="38" t="s">
        <v>97</v>
      </c>
      <c r="C44" s="61">
        <v>848.92</v>
      </c>
      <c r="D44" s="79"/>
      <c r="E44" s="79">
        <v>102.9375</v>
      </c>
      <c r="F44" s="52">
        <f t="shared" si="0"/>
        <v>951.85749999999996</v>
      </c>
      <c r="G44" s="81" t="s">
        <v>90</v>
      </c>
      <c r="H44" s="77"/>
      <c r="I44" s="77"/>
      <c r="J44" s="77"/>
      <c r="K44" s="45"/>
    </row>
    <row r="45" spans="2:11" ht="17.25" x14ac:dyDescent="0.3">
      <c r="B45" s="38" t="s">
        <v>98</v>
      </c>
      <c r="C45" s="77"/>
      <c r="D45" s="79"/>
      <c r="E45" s="79">
        <v>7670.64</v>
      </c>
      <c r="F45" s="52">
        <f t="shared" si="0"/>
        <v>7670.64</v>
      </c>
      <c r="G45" s="38" t="s">
        <v>92</v>
      </c>
      <c r="H45" s="77"/>
      <c r="I45" s="77"/>
      <c r="J45" s="77">
        <v>0</v>
      </c>
      <c r="K45" s="45">
        <f t="shared" si="1"/>
        <v>0</v>
      </c>
    </row>
    <row r="46" spans="2:11" ht="17.25" x14ac:dyDescent="0.3">
      <c r="B46" s="38" t="s">
        <v>70</v>
      </c>
      <c r="C46" s="77"/>
      <c r="D46" s="79">
        <v>14236.88</v>
      </c>
      <c r="E46" s="79">
        <v>1099.6469999999999</v>
      </c>
      <c r="F46" s="52">
        <f t="shared" si="0"/>
        <v>15336.526999999998</v>
      </c>
      <c r="G46" s="38" t="s">
        <v>94</v>
      </c>
      <c r="H46" s="77"/>
      <c r="I46" s="77"/>
      <c r="J46" s="77">
        <v>15</v>
      </c>
      <c r="K46" s="45">
        <f t="shared" si="1"/>
        <v>15</v>
      </c>
    </row>
    <row r="47" spans="2:11" ht="17.25" x14ac:dyDescent="0.3">
      <c r="B47" s="38" t="s">
        <v>99</v>
      </c>
      <c r="C47" s="77"/>
      <c r="D47" s="79">
        <v>3949.75</v>
      </c>
      <c r="E47" s="79">
        <v>286.87950000000001</v>
      </c>
      <c r="F47" s="52">
        <f t="shared" si="0"/>
        <v>4236.6295</v>
      </c>
      <c r="G47" s="78" t="s">
        <v>168</v>
      </c>
      <c r="H47" s="77"/>
      <c r="I47" s="77"/>
      <c r="J47" s="77">
        <v>127.49400000000001</v>
      </c>
      <c r="K47" s="45">
        <f t="shared" si="1"/>
        <v>127.49400000000001</v>
      </c>
    </row>
    <row r="48" spans="2:11" ht="17.25" x14ac:dyDescent="0.3">
      <c r="B48" s="38" t="s">
        <v>100</v>
      </c>
      <c r="C48" s="61">
        <v>600</v>
      </c>
      <c r="D48" s="79">
        <v>35.299999999999997</v>
      </c>
      <c r="E48" s="79">
        <v>158.85299999999998</v>
      </c>
      <c r="F48" s="52">
        <f t="shared" si="0"/>
        <v>794.15299999999991</v>
      </c>
      <c r="G48" s="38" t="s">
        <v>55</v>
      </c>
      <c r="H48" s="77"/>
      <c r="I48" s="77"/>
      <c r="J48" s="77"/>
      <c r="K48" s="45"/>
    </row>
    <row r="49" spans="2:11" ht="17.25" x14ac:dyDescent="0.3">
      <c r="B49" s="38" t="s">
        <v>102</v>
      </c>
      <c r="C49" s="77"/>
      <c r="D49" s="79"/>
      <c r="E49" s="79">
        <v>0</v>
      </c>
      <c r="F49" s="52">
        <f t="shared" si="0"/>
        <v>0</v>
      </c>
      <c r="G49" s="83" t="s">
        <v>169</v>
      </c>
      <c r="H49" s="77"/>
      <c r="I49" s="77"/>
      <c r="J49" s="77"/>
      <c r="K49" s="45"/>
    </row>
    <row r="50" spans="2:11" ht="17.25" x14ac:dyDescent="0.3">
      <c r="B50" s="38" t="s">
        <v>103</v>
      </c>
      <c r="C50" s="77"/>
      <c r="D50" s="79"/>
      <c r="E50" s="79">
        <v>0</v>
      </c>
      <c r="F50" s="52">
        <f t="shared" si="0"/>
        <v>0</v>
      </c>
      <c r="G50" s="78" t="s">
        <v>170</v>
      </c>
      <c r="H50" s="77"/>
      <c r="I50" s="77">
        <v>5000</v>
      </c>
      <c r="J50" s="77">
        <v>0</v>
      </c>
      <c r="K50" s="45">
        <f t="shared" si="1"/>
        <v>5000</v>
      </c>
    </row>
    <row r="51" spans="2:11" ht="17.25" x14ac:dyDescent="0.3">
      <c r="B51" s="38" t="s">
        <v>104</v>
      </c>
      <c r="C51" s="77"/>
      <c r="D51" s="79"/>
      <c r="E51" s="79">
        <v>0</v>
      </c>
      <c r="F51" s="52">
        <f t="shared" si="0"/>
        <v>0</v>
      </c>
      <c r="G51" s="38"/>
      <c r="H51" s="77"/>
      <c r="I51" s="77"/>
      <c r="J51" s="77"/>
      <c r="K51" s="45" t="s">
        <v>55</v>
      </c>
    </row>
    <row r="52" spans="2:11" ht="17.25" x14ac:dyDescent="0.3">
      <c r="B52" s="38" t="s">
        <v>105</v>
      </c>
      <c r="C52" s="77"/>
      <c r="D52" s="79">
        <v>129.82</v>
      </c>
      <c r="E52" s="79">
        <v>0</v>
      </c>
      <c r="F52" s="52">
        <f t="shared" si="0"/>
        <v>129.82</v>
      </c>
      <c r="G52" s="38"/>
      <c r="H52" s="77"/>
      <c r="I52" s="77"/>
      <c r="J52" s="77"/>
      <c r="K52" s="45" t="s">
        <v>55</v>
      </c>
    </row>
    <row r="53" spans="2:11" ht="17.25" x14ac:dyDescent="0.3">
      <c r="B53" s="38" t="s">
        <v>106</v>
      </c>
      <c r="C53" s="77"/>
      <c r="D53" s="79"/>
      <c r="E53" s="79">
        <v>165.85049999999998</v>
      </c>
      <c r="F53" s="52">
        <f t="shared" si="0"/>
        <v>165.85049999999998</v>
      </c>
      <c r="G53" s="38"/>
      <c r="H53" s="77"/>
      <c r="I53" s="77"/>
      <c r="J53" s="77"/>
      <c r="K53" s="45" t="s">
        <v>55</v>
      </c>
    </row>
    <row r="54" spans="2:11" ht="17.25" x14ac:dyDescent="0.3">
      <c r="B54" s="38" t="s">
        <v>107</v>
      </c>
      <c r="C54" s="77"/>
      <c r="D54" s="79"/>
      <c r="E54" s="79">
        <v>101.3775</v>
      </c>
      <c r="F54" s="52">
        <f t="shared" si="0"/>
        <v>101.3775</v>
      </c>
      <c r="G54" s="38"/>
      <c r="H54" s="77"/>
      <c r="I54" s="77"/>
      <c r="J54" s="77"/>
      <c r="K54" s="45"/>
    </row>
    <row r="55" spans="2:11" ht="17.25" x14ac:dyDescent="0.3">
      <c r="B55" s="38" t="s">
        <v>108</v>
      </c>
      <c r="C55" s="77"/>
      <c r="D55" s="79"/>
      <c r="E55" s="79">
        <v>0</v>
      </c>
      <c r="F55" s="52">
        <f t="shared" si="0"/>
        <v>0</v>
      </c>
      <c r="G55" s="38"/>
      <c r="H55" s="77"/>
      <c r="I55" s="77"/>
      <c r="J55" s="77"/>
      <c r="K55" s="45"/>
    </row>
    <row r="56" spans="2:11" ht="17.25" x14ac:dyDescent="0.3">
      <c r="B56" s="38" t="s">
        <v>109</v>
      </c>
      <c r="C56" s="77"/>
      <c r="D56" s="79"/>
      <c r="E56" s="79">
        <v>0</v>
      </c>
      <c r="F56" s="52">
        <f t="shared" si="0"/>
        <v>0</v>
      </c>
      <c r="G56" s="38"/>
      <c r="H56" s="77"/>
      <c r="I56" s="77"/>
      <c r="J56" s="77"/>
      <c r="K56" s="45" t="s">
        <v>55</v>
      </c>
    </row>
    <row r="57" spans="2:11" ht="17.25" x14ac:dyDescent="0.3">
      <c r="B57" s="78" t="s">
        <v>171</v>
      </c>
      <c r="C57" s="77"/>
      <c r="D57" s="79"/>
      <c r="E57" s="79">
        <v>186</v>
      </c>
      <c r="F57" s="52">
        <f t="shared" si="0"/>
        <v>186</v>
      </c>
      <c r="G57" s="38"/>
      <c r="H57" s="77"/>
      <c r="I57" s="77"/>
      <c r="J57" s="77"/>
      <c r="K57" s="45"/>
    </row>
    <row r="58" spans="2:11" ht="17.25" x14ac:dyDescent="0.3">
      <c r="B58" s="82" t="s">
        <v>172</v>
      </c>
      <c r="C58" s="77"/>
      <c r="D58" s="79"/>
      <c r="E58" s="79">
        <v>3.6</v>
      </c>
      <c r="F58" s="52">
        <f t="shared" si="0"/>
        <v>3.6</v>
      </c>
      <c r="G58" s="38"/>
      <c r="H58" s="77"/>
      <c r="I58" s="77"/>
      <c r="J58" s="77"/>
      <c r="K58" s="45"/>
    </row>
    <row r="59" spans="2:11" ht="17.25" x14ac:dyDescent="0.3">
      <c r="B59" s="38"/>
      <c r="C59" s="77"/>
      <c r="D59" s="79"/>
      <c r="E59" s="79"/>
      <c r="F59" s="52"/>
      <c r="G59" s="38"/>
      <c r="H59" s="77"/>
      <c r="I59" s="77"/>
      <c r="J59" s="77"/>
      <c r="K59" s="45" t="s">
        <v>55</v>
      </c>
    </row>
    <row r="60" spans="2:11" ht="17.25" x14ac:dyDescent="0.3">
      <c r="B60" s="80" t="s">
        <v>110</v>
      </c>
      <c r="C60" s="77"/>
      <c r="D60" s="79"/>
      <c r="E60" s="79"/>
      <c r="F60" s="52"/>
      <c r="G60" s="38"/>
      <c r="H60" s="77"/>
      <c r="I60" s="77"/>
      <c r="J60" s="77"/>
      <c r="K60" s="45" t="s">
        <v>55</v>
      </c>
    </row>
    <row r="61" spans="2:11" ht="17.25" x14ac:dyDescent="0.3">
      <c r="B61" s="38" t="s">
        <v>111</v>
      </c>
      <c r="C61" s="77"/>
      <c r="D61" s="79"/>
      <c r="E61" s="79">
        <v>0</v>
      </c>
      <c r="F61" s="52">
        <f t="shared" si="0"/>
        <v>0</v>
      </c>
      <c r="G61" s="38"/>
      <c r="H61" s="77"/>
      <c r="I61" s="77"/>
      <c r="J61" s="77"/>
      <c r="K61" s="45" t="s">
        <v>55</v>
      </c>
    </row>
    <row r="62" spans="2:11" ht="17.25" x14ac:dyDescent="0.3">
      <c r="B62" s="38" t="s">
        <v>112</v>
      </c>
      <c r="C62" s="77"/>
      <c r="D62" s="79">
        <v>300</v>
      </c>
      <c r="E62" s="79">
        <v>114.75</v>
      </c>
      <c r="F62" s="52">
        <f t="shared" si="0"/>
        <v>414.75</v>
      </c>
      <c r="G62" s="38"/>
      <c r="H62" s="77"/>
      <c r="I62" s="77"/>
      <c r="J62" s="77"/>
      <c r="K62" s="45"/>
    </row>
    <row r="63" spans="2:11" ht="17.25" x14ac:dyDescent="0.3">
      <c r="B63" s="38" t="s">
        <v>113</v>
      </c>
      <c r="C63" s="77"/>
      <c r="D63" s="79">
        <v>90</v>
      </c>
      <c r="E63" s="79">
        <v>0</v>
      </c>
      <c r="F63" s="52">
        <f t="shared" si="0"/>
        <v>90</v>
      </c>
      <c r="G63" s="38"/>
      <c r="H63" s="77"/>
      <c r="I63" s="77"/>
      <c r="J63" s="77"/>
      <c r="K63" s="45"/>
    </row>
    <row r="64" spans="2:11" ht="17.25" x14ac:dyDescent="0.3">
      <c r="B64" s="78" t="s">
        <v>173</v>
      </c>
      <c r="C64" s="77"/>
      <c r="D64" s="79"/>
      <c r="E64" s="79">
        <v>108.38249999999999</v>
      </c>
      <c r="F64" s="52">
        <f t="shared" si="0"/>
        <v>108.38249999999999</v>
      </c>
      <c r="G64" s="38"/>
      <c r="H64" s="77"/>
      <c r="I64" s="77"/>
      <c r="J64" s="77"/>
      <c r="K64" s="45"/>
    </row>
    <row r="65" spans="2:11" ht="17.25" x14ac:dyDescent="0.3">
      <c r="B65" s="78" t="s">
        <v>174</v>
      </c>
      <c r="C65" s="77"/>
      <c r="D65" s="79"/>
      <c r="E65" s="79">
        <v>2.7015000000000002</v>
      </c>
      <c r="F65" s="52">
        <f t="shared" si="0"/>
        <v>2.7015000000000002</v>
      </c>
      <c r="G65" s="38"/>
      <c r="H65" s="77"/>
      <c r="I65" s="77"/>
      <c r="J65" s="77"/>
      <c r="K65" s="45"/>
    </row>
    <row r="66" spans="2:11" ht="17.25" x14ac:dyDescent="0.3">
      <c r="B66" s="38"/>
      <c r="C66" s="77"/>
      <c r="D66" s="79"/>
      <c r="E66" s="79"/>
      <c r="F66" s="52"/>
      <c r="G66" s="38"/>
      <c r="H66" s="77"/>
      <c r="I66" s="77"/>
      <c r="J66" s="77"/>
      <c r="K66" s="45"/>
    </row>
    <row r="67" spans="2:11" ht="17.25" x14ac:dyDescent="0.3">
      <c r="B67" s="80" t="s">
        <v>114</v>
      </c>
      <c r="C67" s="77"/>
      <c r="D67" s="79"/>
      <c r="E67" s="79"/>
      <c r="F67" s="52"/>
      <c r="G67" s="38"/>
      <c r="H67" s="77"/>
      <c r="I67" s="77"/>
      <c r="J67" s="77"/>
      <c r="K67" s="45"/>
    </row>
    <row r="68" spans="2:11" ht="17.25" x14ac:dyDescent="0.3">
      <c r="B68" s="38" t="s">
        <v>115</v>
      </c>
      <c r="C68" s="62">
        <f>(49607.88-11495.05)</f>
        <v>38112.83</v>
      </c>
      <c r="D68" s="79">
        <v>499873.6</v>
      </c>
      <c r="E68" s="79">
        <v>63082.539000000004</v>
      </c>
      <c r="F68" s="52">
        <f t="shared" si="0"/>
        <v>601068.96899999992</v>
      </c>
      <c r="G68" s="38"/>
      <c r="H68" s="77"/>
      <c r="I68" s="77"/>
      <c r="J68" s="77"/>
      <c r="K68" s="45"/>
    </row>
    <row r="69" spans="2:11" ht="17.25" x14ac:dyDescent="0.3">
      <c r="B69" s="38" t="s">
        <v>116</v>
      </c>
      <c r="C69" s="62">
        <f>(13036.99-2735.82)</f>
        <v>10301.17</v>
      </c>
      <c r="D69" s="79">
        <v>141669.04</v>
      </c>
      <c r="E69" s="79">
        <v>16733.955000000002</v>
      </c>
      <c r="F69" s="52">
        <f t="shared" si="0"/>
        <v>168704.16500000004</v>
      </c>
      <c r="G69" s="38"/>
      <c r="H69" s="77"/>
      <c r="I69" s="77"/>
      <c r="J69" s="77"/>
      <c r="K69" s="45" t="s">
        <v>55</v>
      </c>
    </row>
    <row r="70" spans="2:11" ht="17.25" x14ac:dyDescent="0.3">
      <c r="B70" s="38" t="s">
        <v>117</v>
      </c>
      <c r="C70" s="62">
        <v>3493.17</v>
      </c>
      <c r="D70" s="79">
        <v>7263.61</v>
      </c>
      <c r="E70" s="79">
        <v>475.15050000000002</v>
      </c>
      <c r="F70" s="52">
        <f t="shared" si="0"/>
        <v>11231.930499999999</v>
      </c>
      <c r="G70" s="38"/>
      <c r="H70" s="77"/>
      <c r="I70" s="77"/>
      <c r="J70" s="77"/>
      <c r="K70" s="45" t="s">
        <v>55</v>
      </c>
    </row>
    <row r="71" spans="2:11" ht="17.25" x14ac:dyDescent="0.3">
      <c r="B71" s="38" t="s">
        <v>118</v>
      </c>
      <c r="C71" s="77"/>
      <c r="D71" s="79">
        <v>38550.870000000003</v>
      </c>
      <c r="E71" s="79">
        <v>2004.414</v>
      </c>
      <c r="F71" s="52">
        <f t="shared" si="0"/>
        <v>40555.284</v>
      </c>
      <c r="G71" s="38"/>
      <c r="H71" s="77"/>
      <c r="I71" s="77"/>
      <c r="J71" s="77"/>
      <c r="K71" s="45"/>
    </row>
    <row r="72" spans="2:11" ht="17.25" x14ac:dyDescent="0.3">
      <c r="B72" s="38" t="s">
        <v>119</v>
      </c>
      <c r="C72" s="77"/>
      <c r="D72" s="79">
        <v>60</v>
      </c>
      <c r="E72" s="79">
        <v>55.305</v>
      </c>
      <c r="F72" s="52">
        <f t="shared" si="0"/>
        <v>115.30500000000001</v>
      </c>
      <c r="G72" s="38"/>
      <c r="H72" s="77"/>
      <c r="I72" s="77"/>
      <c r="J72" s="77"/>
      <c r="K72" s="45" t="s">
        <v>55</v>
      </c>
    </row>
    <row r="73" spans="2:11" ht="17.25" x14ac:dyDescent="0.3">
      <c r="B73" s="78" t="s">
        <v>175</v>
      </c>
      <c r="C73" s="77"/>
      <c r="D73" s="79"/>
      <c r="E73" s="79">
        <v>45.6</v>
      </c>
      <c r="F73" s="52">
        <f t="shared" si="0"/>
        <v>45.6</v>
      </c>
      <c r="G73" s="38"/>
      <c r="H73" s="77"/>
      <c r="I73" s="77"/>
      <c r="J73" s="77"/>
      <c r="K73" s="45"/>
    </row>
    <row r="74" spans="2:11" ht="17.25" x14ac:dyDescent="0.3">
      <c r="B74" s="38" t="s">
        <v>101</v>
      </c>
      <c r="C74" s="77"/>
      <c r="D74" s="79">
        <v>292654.23</v>
      </c>
      <c r="E74" s="79">
        <v>0</v>
      </c>
      <c r="F74" s="52">
        <f t="shared" si="0"/>
        <v>292654.23</v>
      </c>
      <c r="G74" s="38"/>
      <c r="H74" s="77"/>
      <c r="I74" s="77"/>
      <c r="J74" s="77"/>
      <c r="K74" s="45"/>
    </row>
    <row r="75" spans="2:11" ht="17.25" x14ac:dyDescent="0.3">
      <c r="B75" s="38"/>
      <c r="C75" s="77"/>
      <c r="D75" s="79"/>
      <c r="E75" s="79"/>
      <c r="F75" s="52"/>
      <c r="G75" s="38"/>
      <c r="H75" s="77"/>
      <c r="I75" s="77"/>
      <c r="J75" s="77"/>
      <c r="K75" s="45"/>
    </row>
    <row r="76" spans="2:11" ht="17.25" x14ac:dyDescent="0.3">
      <c r="B76" s="80" t="s">
        <v>120</v>
      </c>
      <c r="C76" s="77"/>
      <c r="D76" s="79"/>
      <c r="E76" s="79"/>
      <c r="F76" s="52"/>
      <c r="G76" s="38"/>
      <c r="H76" s="77"/>
      <c r="I76" s="77"/>
      <c r="J76" s="77"/>
      <c r="K76" s="45" t="s">
        <v>55</v>
      </c>
    </row>
    <row r="77" spans="2:11" ht="17.25" x14ac:dyDescent="0.3">
      <c r="B77" s="38" t="s">
        <v>155</v>
      </c>
      <c r="C77" s="77"/>
      <c r="D77" s="79"/>
      <c r="E77" s="79">
        <v>1765.299</v>
      </c>
      <c r="F77" s="52">
        <f t="shared" si="0"/>
        <v>1765.299</v>
      </c>
      <c r="G77" s="38"/>
      <c r="H77" s="77"/>
      <c r="I77" s="77"/>
      <c r="J77" s="77"/>
      <c r="K77" s="45"/>
    </row>
    <row r="78" spans="2:11" ht="17.25" x14ac:dyDescent="0.3">
      <c r="B78" s="38" t="s">
        <v>176</v>
      </c>
      <c r="C78" s="62">
        <v>76659.25</v>
      </c>
      <c r="D78" s="79">
        <v>563.49</v>
      </c>
      <c r="E78" s="79">
        <v>7300.8780000000006</v>
      </c>
      <c r="F78" s="52">
        <f t="shared" si="0"/>
        <v>84523.618000000002</v>
      </c>
      <c r="G78" s="38"/>
      <c r="H78" s="77"/>
      <c r="I78" s="77"/>
      <c r="J78" s="77"/>
      <c r="K78" s="45"/>
    </row>
    <row r="79" spans="2:11" ht="17.25" x14ac:dyDescent="0.3">
      <c r="B79" s="78" t="s">
        <v>177</v>
      </c>
      <c r="C79" s="61">
        <v>29994.82</v>
      </c>
      <c r="D79" s="79"/>
      <c r="E79" s="79">
        <v>0</v>
      </c>
      <c r="F79" s="52">
        <f t="shared" si="0"/>
        <v>29994.82</v>
      </c>
      <c r="G79" s="38"/>
      <c r="H79" s="77"/>
      <c r="I79" s="77"/>
      <c r="J79" s="77"/>
      <c r="K79" s="45"/>
    </row>
    <row r="80" spans="2:11" ht="17.25" x14ac:dyDescent="0.3">
      <c r="B80" s="78" t="s">
        <v>178</v>
      </c>
      <c r="C80" s="77"/>
      <c r="D80" s="79"/>
      <c r="E80" s="79">
        <v>0</v>
      </c>
      <c r="F80" s="52">
        <f t="shared" si="0"/>
        <v>0</v>
      </c>
      <c r="G80" s="38"/>
      <c r="H80" s="77"/>
      <c r="I80" s="77"/>
      <c r="J80" s="77"/>
      <c r="K80" s="45"/>
    </row>
    <row r="81" spans="2:11" ht="17.25" x14ac:dyDescent="0.3">
      <c r="B81" s="38"/>
      <c r="C81" s="77"/>
      <c r="D81" s="79"/>
      <c r="E81" s="79"/>
      <c r="F81" s="52"/>
      <c r="G81" s="38"/>
      <c r="H81" s="77"/>
      <c r="I81" s="77"/>
      <c r="J81" s="77"/>
      <c r="K81" s="45"/>
    </row>
    <row r="82" spans="2:11" ht="17.25" x14ac:dyDescent="0.3">
      <c r="B82" s="80" t="s">
        <v>121</v>
      </c>
      <c r="C82" s="77"/>
      <c r="D82" s="79"/>
      <c r="E82" s="79"/>
      <c r="F82" s="52"/>
      <c r="G82" s="38"/>
      <c r="H82" s="77"/>
      <c r="I82" s="77"/>
      <c r="J82" s="77"/>
      <c r="K82" s="45"/>
    </row>
    <row r="83" spans="2:11" ht="17.25" x14ac:dyDescent="0.3">
      <c r="B83" s="80" t="s">
        <v>122</v>
      </c>
      <c r="C83" s="77"/>
      <c r="D83" s="79"/>
      <c r="E83" s="79"/>
      <c r="F83" s="52"/>
      <c r="G83" s="38"/>
      <c r="H83" s="77"/>
      <c r="I83" s="77"/>
      <c r="J83" s="77"/>
      <c r="K83" s="45"/>
    </row>
    <row r="84" spans="2:11" ht="17.25" x14ac:dyDescent="0.3">
      <c r="B84" s="38" t="s">
        <v>123</v>
      </c>
      <c r="C84" s="77"/>
      <c r="D84" s="79"/>
      <c r="E84" s="79">
        <v>0</v>
      </c>
      <c r="F84" s="52">
        <f t="shared" ref="F84:F106" si="2">SUM(C84:E84)</f>
        <v>0</v>
      </c>
      <c r="G84" s="38"/>
      <c r="H84" s="77"/>
      <c r="I84" s="77"/>
      <c r="J84" s="77"/>
      <c r="K84" s="45"/>
    </row>
    <row r="85" spans="2:11" ht="17.25" x14ac:dyDescent="0.3">
      <c r="B85" s="38" t="s">
        <v>124</v>
      </c>
      <c r="C85" s="77"/>
      <c r="D85" s="79">
        <v>40.1</v>
      </c>
      <c r="E85" s="79">
        <v>96.28649999999999</v>
      </c>
      <c r="F85" s="52">
        <f t="shared" si="2"/>
        <v>136.38649999999998</v>
      </c>
      <c r="G85" s="38"/>
      <c r="H85" s="77"/>
      <c r="I85" s="77"/>
      <c r="J85" s="77"/>
      <c r="K85" s="45"/>
    </row>
    <row r="86" spans="2:11" ht="17.25" x14ac:dyDescent="0.3">
      <c r="B86" s="38" t="s">
        <v>125</v>
      </c>
      <c r="C86" s="77"/>
      <c r="D86" s="79">
        <v>25007.33</v>
      </c>
      <c r="E86" s="79">
        <v>1822.2045000000001</v>
      </c>
      <c r="F86" s="52">
        <f t="shared" si="2"/>
        <v>26829.534500000002</v>
      </c>
      <c r="G86" s="38"/>
      <c r="H86" s="77"/>
      <c r="I86" s="77"/>
      <c r="J86" s="77"/>
      <c r="K86" s="45"/>
    </row>
    <row r="87" spans="2:11" ht="17.25" x14ac:dyDescent="0.3">
      <c r="B87" s="38" t="s">
        <v>126</v>
      </c>
      <c r="C87" s="77"/>
      <c r="D87" s="79"/>
      <c r="E87" s="79">
        <v>0</v>
      </c>
      <c r="F87" s="52">
        <f t="shared" si="2"/>
        <v>0</v>
      </c>
      <c r="G87" s="38"/>
      <c r="H87" s="77"/>
      <c r="I87" s="77"/>
      <c r="J87" s="77"/>
      <c r="K87" s="45"/>
    </row>
    <row r="88" spans="2:11" ht="17.25" x14ac:dyDescent="0.3">
      <c r="B88" s="38" t="s">
        <v>127</v>
      </c>
      <c r="C88" s="77"/>
      <c r="D88" s="79"/>
      <c r="E88" s="79">
        <v>0</v>
      </c>
      <c r="F88" s="52">
        <f t="shared" si="2"/>
        <v>0</v>
      </c>
      <c r="G88" s="38"/>
      <c r="H88" s="77"/>
      <c r="I88" s="77"/>
      <c r="J88" s="77"/>
      <c r="K88" s="45"/>
    </row>
    <row r="89" spans="2:11" ht="17.25" x14ac:dyDescent="0.3">
      <c r="B89" s="38" t="s">
        <v>128</v>
      </c>
      <c r="C89" s="66">
        <v>3974.18</v>
      </c>
      <c r="D89" s="79"/>
      <c r="E89" s="79">
        <v>0</v>
      </c>
      <c r="F89" s="52">
        <f t="shared" si="2"/>
        <v>3974.18</v>
      </c>
      <c r="G89" s="38"/>
      <c r="H89" s="77"/>
      <c r="I89" s="77"/>
      <c r="J89" s="77"/>
      <c r="K89" s="45"/>
    </row>
    <row r="90" spans="2:11" ht="17.25" x14ac:dyDescent="0.3">
      <c r="B90" s="38" t="s">
        <v>129</v>
      </c>
      <c r="C90" s="77"/>
      <c r="D90" s="79"/>
      <c r="E90" s="79">
        <v>5.1000000000000004E-2</v>
      </c>
      <c r="F90" s="52">
        <f t="shared" si="2"/>
        <v>5.1000000000000004E-2</v>
      </c>
      <c r="G90" s="38"/>
      <c r="H90" s="77"/>
      <c r="I90" s="77"/>
      <c r="J90" s="77"/>
      <c r="K90" s="45" t="s">
        <v>55</v>
      </c>
    </row>
    <row r="91" spans="2:11" ht="17.25" x14ac:dyDescent="0.3">
      <c r="B91" s="38" t="s">
        <v>130</v>
      </c>
      <c r="C91" s="77"/>
      <c r="D91" s="79"/>
      <c r="E91" s="79">
        <v>0</v>
      </c>
      <c r="F91" s="52">
        <f t="shared" si="2"/>
        <v>0</v>
      </c>
      <c r="G91" s="38"/>
      <c r="H91" s="77"/>
      <c r="I91" s="77"/>
      <c r="J91" s="77"/>
      <c r="K91" s="45"/>
    </row>
    <row r="92" spans="2:11" ht="17.25" x14ac:dyDescent="0.3">
      <c r="B92" s="38" t="s">
        <v>131</v>
      </c>
      <c r="C92" s="77"/>
      <c r="D92" s="79">
        <v>4.5</v>
      </c>
      <c r="E92" s="79">
        <v>2056.7670000000003</v>
      </c>
      <c r="F92" s="52">
        <f t="shared" si="2"/>
        <v>2061.2670000000003</v>
      </c>
      <c r="G92" s="38"/>
      <c r="H92" s="77"/>
      <c r="I92" s="77"/>
      <c r="J92" s="77"/>
      <c r="K92" s="45" t="s">
        <v>55</v>
      </c>
    </row>
    <row r="93" spans="2:11" ht="17.25" x14ac:dyDescent="0.3">
      <c r="B93" s="38" t="s">
        <v>132</v>
      </c>
      <c r="C93" s="77"/>
      <c r="D93" s="79"/>
      <c r="E93" s="79">
        <v>0</v>
      </c>
      <c r="F93" s="52">
        <f t="shared" si="2"/>
        <v>0</v>
      </c>
      <c r="G93" s="38"/>
      <c r="H93" s="77"/>
      <c r="I93" s="77"/>
      <c r="J93" s="77"/>
      <c r="K93" s="45"/>
    </row>
    <row r="94" spans="2:11" ht="17.25" x14ac:dyDescent="0.3">
      <c r="B94" s="38" t="s">
        <v>133</v>
      </c>
      <c r="C94" s="77"/>
      <c r="D94" s="79"/>
      <c r="E94" s="79">
        <v>163.19999999999999</v>
      </c>
      <c r="F94" s="52">
        <f t="shared" si="2"/>
        <v>163.19999999999999</v>
      </c>
      <c r="G94" s="38"/>
      <c r="H94" s="77"/>
      <c r="I94" s="77"/>
      <c r="J94" s="77"/>
      <c r="K94" s="45"/>
    </row>
    <row r="95" spans="2:11" ht="17.25" x14ac:dyDescent="0.3">
      <c r="B95" s="38" t="s">
        <v>134</v>
      </c>
      <c r="C95" s="77"/>
      <c r="D95" s="79"/>
      <c r="E95" s="79">
        <v>0</v>
      </c>
      <c r="F95" s="52">
        <f t="shared" si="2"/>
        <v>0</v>
      </c>
      <c r="G95" s="38"/>
      <c r="H95" s="77"/>
      <c r="I95" s="77"/>
      <c r="J95" s="77"/>
      <c r="K95" s="45"/>
    </row>
    <row r="96" spans="2:11" ht="17.25" x14ac:dyDescent="0.3">
      <c r="B96" s="78" t="s">
        <v>179</v>
      </c>
      <c r="C96" s="77"/>
      <c r="D96" s="79"/>
      <c r="E96" s="79">
        <v>0</v>
      </c>
      <c r="F96" s="52">
        <f t="shared" si="2"/>
        <v>0</v>
      </c>
      <c r="G96" s="38"/>
      <c r="H96" s="77"/>
      <c r="I96" s="77"/>
      <c r="J96" s="77"/>
      <c r="K96" s="45"/>
    </row>
    <row r="97" spans="1:1025" ht="17.25" x14ac:dyDescent="0.3">
      <c r="B97" s="78" t="s">
        <v>180</v>
      </c>
      <c r="C97" s="77"/>
      <c r="D97" s="79"/>
      <c r="E97" s="79">
        <v>46.480499999999999</v>
      </c>
      <c r="F97" s="52">
        <f t="shared" si="2"/>
        <v>46.480499999999999</v>
      </c>
      <c r="G97" s="38"/>
      <c r="H97" s="77"/>
      <c r="I97" s="77"/>
      <c r="J97" s="77"/>
      <c r="K97" s="45"/>
    </row>
    <row r="98" spans="1:1025" ht="17.25" x14ac:dyDescent="0.3">
      <c r="B98" s="78" t="s">
        <v>181</v>
      </c>
      <c r="C98" s="77"/>
      <c r="D98" s="79"/>
      <c r="E98" s="79">
        <v>0</v>
      </c>
      <c r="F98" s="52">
        <f t="shared" si="2"/>
        <v>0</v>
      </c>
      <c r="G98" s="38"/>
      <c r="H98" s="77"/>
      <c r="I98" s="77"/>
      <c r="J98" s="77"/>
      <c r="K98" s="45"/>
    </row>
    <row r="99" spans="1:1025" ht="17.25" x14ac:dyDescent="0.3">
      <c r="B99" s="78" t="s">
        <v>182</v>
      </c>
      <c r="C99" s="77"/>
      <c r="D99" s="79"/>
      <c r="E99" s="79">
        <v>475.57499999999999</v>
      </c>
      <c r="F99" s="52">
        <f t="shared" si="2"/>
        <v>475.57499999999999</v>
      </c>
      <c r="G99" s="38"/>
      <c r="H99" s="77"/>
      <c r="I99" s="77"/>
      <c r="J99" s="77"/>
      <c r="K99" s="45"/>
    </row>
    <row r="100" spans="1:1025" ht="17.25" x14ac:dyDescent="0.3">
      <c r="B100" s="78" t="s">
        <v>183</v>
      </c>
      <c r="C100" s="77"/>
      <c r="D100" s="79"/>
      <c r="E100" s="79">
        <v>1885.65</v>
      </c>
      <c r="F100" s="52">
        <f t="shared" si="2"/>
        <v>1885.65</v>
      </c>
      <c r="G100" s="38"/>
      <c r="H100" s="77"/>
      <c r="I100" s="77"/>
      <c r="J100" s="77"/>
      <c r="K100" s="45"/>
    </row>
    <row r="101" spans="1:1025" ht="17.25" x14ac:dyDescent="0.3">
      <c r="B101" s="78" t="s">
        <v>184</v>
      </c>
      <c r="C101" s="77"/>
      <c r="D101" s="79"/>
      <c r="E101" s="79">
        <v>690</v>
      </c>
      <c r="F101" s="52">
        <f t="shared" si="2"/>
        <v>690</v>
      </c>
      <c r="G101" s="38"/>
      <c r="H101" s="77"/>
      <c r="I101" s="77"/>
      <c r="J101" s="77"/>
      <c r="K101" s="45"/>
    </row>
    <row r="102" spans="1:1025" ht="17.25" x14ac:dyDescent="0.3">
      <c r="B102" s="78" t="s">
        <v>185</v>
      </c>
      <c r="C102" s="77"/>
      <c r="D102" s="79"/>
      <c r="E102" s="79">
        <v>0</v>
      </c>
      <c r="F102" s="52">
        <f t="shared" si="2"/>
        <v>0</v>
      </c>
      <c r="G102" s="38"/>
      <c r="H102" s="77"/>
      <c r="I102" s="77"/>
      <c r="J102" s="77"/>
      <c r="K102" s="45"/>
    </row>
    <row r="103" spans="1:1025" ht="17.25" x14ac:dyDescent="0.3">
      <c r="B103" s="78" t="s">
        <v>186</v>
      </c>
      <c r="C103" s="77"/>
      <c r="D103" s="79"/>
      <c r="E103" s="79">
        <v>0</v>
      </c>
      <c r="F103" s="52">
        <f t="shared" si="2"/>
        <v>0</v>
      </c>
      <c r="G103" s="38"/>
      <c r="H103" s="77"/>
      <c r="I103" s="77"/>
      <c r="J103" s="77"/>
      <c r="K103" s="45"/>
    </row>
    <row r="104" spans="1:1025" ht="17.25" x14ac:dyDescent="0.3">
      <c r="B104" s="38"/>
      <c r="C104" s="77"/>
      <c r="D104" s="79"/>
      <c r="E104" s="79"/>
      <c r="F104" s="52"/>
      <c r="G104" s="38"/>
      <c r="H104" s="77"/>
      <c r="I104" s="77"/>
      <c r="J104" s="77"/>
      <c r="K104" s="45"/>
    </row>
    <row r="105" spans="1:1025" ht="17.25" x14ac:dyDescent="0.3">
      <c r="B105" s="80" t="s">
        <v>135</v>
      </c>
      <c r="C105" s="77"/>
      <c r="D105" s="79"/>
      <c r="E105" s="79"/>
      <c r="F105" s="52"/>
      <c r="G105" s="38"/>
      <c r="H105" s="77"/>
      <c r="I105" s="77"/>
      <c r="J105" s="77"/>
      <c r="K105" s="45"/>
    </row>
    <row r="106" spans="1:1025" ht="17.25" x14ac:dyDescent="0.3">
      <c r="B106" s="38" t="s">
        <v>136</v>
      </c>
      <c r="C106" s="77"/>
      <c r="D106" s="79">
        <v>1708</v>
      </c>
      <c r="E106" s="79">
        <v>939.78750000000002</v>
      </c>
      <c r="F106" s="52">
        <f t="shared" si="2"/>
        <v>2647.7874999999999</v>
      </c>
      <c r="G106" s="38"/>
      <c r="H106" s="77"/>
      <c r="I106" s="77"/>
      <c r="J106" s="77"/>
      <c r="K106" s="45"/>
    </row>
    <row r="107" spans="1:1025" ht="17.25" x14ac:dyDescent="0.3">
      <c r="B107" s="38"/>
      <c r="C107" s="77"/>
      <c r="D107" s="79"/>
      <c r="E107" s="79"/>
      <c r="F107" s="52"/>
      <c r="G107" s="38"/>
      <c r="H107" s="77"/>
      <c r="I107" s="77"/>
      <c r="J107" s="77"/>
      <c r="K107" s="45"/>
    </row>
    <row r="108" spans="1:1025" ht="17.25" x14ac:dyDescent="0.3">
      <c r="B108" s="84" t="s">
        <v>137</v>
      </c>
      <c r="C108" s="77"/>
      <c r="D108" s="79"/>
      <c r="E108" s="79"/>
      <c r="F108" s="52"/>
      <c r="G108" s="38"/>
      <c r="H108" s="77"/>
      <c r="I108" s="77"/>
      <c r="J108" s="77"/>
      <c r="K108" s="45"/>
    </row>
    <row r="109" spans="1:1025" ht="17.25" x14ac:dyDescent="0.3">
      <c r="B109" s="85" t="s">
        <v>138</v>
      </c>
      <c r="C109" s="66">
        <v>25048.65</v>
      </c>
      <c r="D109" s="79"/>
      <c r="E109" s="79">
        <v>4062.6</v>
      </c>
      <c r="F109" s="52">
        <f>SUM(C109:E109)</f>
        <v>29111.25</v>
      </c>
      <c r="G109" s="38"/>
      <c r="H109" s="77"/>
      <c r="I109" s="77"/>
      <c r="J109" s="77"/>
      <c r="K109" s="45"/>
    </row>
    <row r="110" spans="1:1025" ht="17.25" x14ac:dyDescent="0.3">
      <c r="B110" s="85" t="s">
        <v>139</v>
      </c>
      <c r="C110" s="77"/>
      <c r="D110" s="79"/>
      <c r="E110" s="79">
        <v>1865.0024999999996</v>
      </c>
      <c r="F110" s="52">
        <f>SUM(C110:E110)</f>
        <v>1865.0024999999996</v>
      </c>
      <c r="G110" s="38"/>
      <c r="H110" s="77"/>
      <c r="I110" s="77"/>
      <c r="J110" s="77"/>
      <c r="K110" s="45"/>
    </row>
    <row r="111" spans="1:1025" ht="18" thickBot="1" x14ac:dyDescent="0.35">
      <c r="B111" s="90"/>
      <c r="C111" s="89"/>
      <c r="D111" s="93"/>
      <c r="E111" s="93"/>
      <c r="F111" s="53"/>
      <c r="G111" s="15"/>
      <c r="H111" s="89"/>
      <c r="I111" s="89"/>
      <c r="J111" s="89"/>
      <c r="K111" s="125"/>
    </row>
    <row r="112" spans="1:1025" s="121" customFormat="1" ht="17.25" thickBot="1" x14ac:dyDescent="0.3">
      <c r="A112" s="120"/>
      <c r="B112" s="122" t="s">
        <v>140</v>
      </c>
      <c r="C112" s="123">
        <f>SUM(C9:C110)</f>
        <v>208161.48</v>
      </c>
      <c r="D112" s="124">
        <f>SUM(D9:D110)</f>
        <v>1252590.7200000002</v>
      </c>
      <c r="E112" s="124">
        <f>SUM(E9:E110)</f>
        <v>137560.38300000003</v>
      </c>
      <c r="F112" s="124">
        <f>SUM(F9:F110)</f>
        <v>1598312.5830000001</v>
      </c>
      <c r="G112" s="35" t="s">
        <v>140</v>
      </c>
      <c r="H112" s="124">
        <f>SUM(H9:H110)</f>
        <v>1721356.41</v>
      </c>
      <c r="I112" s="124">
        <f>SUM(I9:I110)</f>
        <v>8212.5</v>
      </c>
      <c r="J112" s="124">
        <f>SUM(J9:J110)</f>
        <v>4065.5460000000003</v>
      </c>
      <c r="K112" s="124">
        <f>SUM(K9:K110)</f>
        <v>1733634.456</v>
      </c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  <c r="AF112" s="120"/>
      <c r="AG112" s="120"/>
      <c r="AH112" s="120"/>
      <c r="AI112" s="120"/>
      <c r="AJ112" s="120"/>
      <c r="AK112" s="120"/>
      <c r="AL112" s="120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20"/>
      <c r="AW112" s="120"/>
      <c r="AX112" s="120"/>
      <c r="AY112" s="120"/>
      <c r="AZ112" s="120"/>
      <c r="BA112" s="120"/>
      <c r="BB112" s="120"/>
      <c r="BC112" s="120"/>
      <c r="BD112" s="120"/>
      <c r="BE112" s="120"/>
      <c r="BF112" s="120"/>
      <c r="BG112" s="120"/>
      <c r="BH112" s="120"/>
      <c r="BI112" s="120"/>
      <c r="BJ112" s="120"/>
      <c r="BK112" s="120"/>
      <c r="BL112" s="120"/>
      <c r="BM112" s="120"/>
      <c r="BN112" s="120"/>
      <c r="BO112" s="120"/>
      <c r="BP112" s="120"/>
      <c r="BQ112" s="120"/>
      <c r="BR112" s="120"/>
      <c r="BS112" s="120"/>
      <c r="BT112" s="120"/>
      <c r="BU112" s="120"/>
      <c r="BV112" s="120"/>
      <c r="BW112" s="120"/>
      <c r="BX112" s="120"/>
      <c r="BY112" s="120"/>
      <c r="BZ112" s="120"/>
      <c r="CA112" s="120"/>
      <c r="CB112" s="120"/>
      <c r="CC112" s="120"/>
      <c r="CD112" s="120"/>
      <c r="CE112" s="120"/>
      <c r="CF112" s="120"/>
      <c r="CG112" s="120"/>
      <c r="CH112" s="120"/>
      <c r="CI112" s="120"/>
      <c r="CJ112" s="120"/>
      <c r="CK112" s="120"/>
      <c r="CL112" s="120"/>
      <c r="CM112" s="120"/>
      <c r="CN112" s="120"/>
      <c r="CO112" s="120"/>
      <c r="CP112" s="120"/>
      <c r="CQ112" s="120"/>
      <c r="CR112" s="120"/>
      <c r="CS112" s="120"/>
      <c r="CT112" s="120"/>
      <c r="CU112" s="120"/>
      <c r="CV112" s="120"/>
      <c r="CW112" s="120"/>
      <c r="CX112" s="120"/>
      <c r="CY112" s="120"/>
      <c r="CZ112" s="120"/>
      <c r="DA112" s="120"/>
      <c r="DB112" s="120"/>
      <c r="DC112" s="120"/>
      <c r="DD112" s="120"/>
      <c r="DE112" s="120"/>
      <c r="DF112" s="120"/>
      <c r="DG112" s="120"/>
      <c r="DH112" s="120"/>
      <c r="DI112" s="120"/>
      <c r="DJ112" s="120"/>
      <c r="DK112" s="120"/>
      <c r="DL112" s="120"/>
      <c r="DM112" s="120"/>
      <c r="DN112" s="120"/>
      <c r="DO112" s="120"/>
      <c r="DP112" s="120"/>
      <c r="DQ112" s="120"/>
      <c r="DR112" s="120"/>
      <c r="DS112" s="120"/>
      <c r="DT112" s="120"/>
      <c r="DU112" s="120"/>
      <c r="DV112" s="120"/>
      <c r="DW112" s="120"/>
      <c r="DX112" s="120"/>
      <c r="DY112" s="120"/>
      <c r="DZ112" s="120"/>
      <c r="EA112" s="120"/>
      <c r="EB112" s="120"/>
      <c r="EC112" s="120"/>
      <c r="ED112" s="120"/>
      <c r="EE112" s="120"/>
      <c r="EF112" s="120"/>
      <c r="EG112" s="120"/>
      <c r="EH112" s="120"/>
      <c r="EI112" s="120"/>
      <c r="EJ112" s="120"/>
      <c r="EK112" s="120"/>
      <c r="EL112" s="120"/>
      <c r="EM112" s="120"/>
      <c r="EN112" s="120"/>
      <c r="EO112" s="120"/>
      <c r="EP112" s="120"/>
      <c r="EQ112" s="120"/>
      <c r="ER112" s="120"/>
      <c r="ES112" s="120"/>
      <c r="ET112" s="120"/>
      <c r="EU112" s="120"/>
      <c r="EV112" s="120"/>
      <c r="EW112" s="120"/>
      <c r="EX112" s="120"/>
      <c r="EY112" s="120"/>
      <c r="EZ112" s="120"/>
      <c r="FA112" s="120"/>
      <c r="FB112" s="120"/>
      <c r="FC112" s="120"/>
      <c r="FD112" s="120"/>
      <c r="FE112" s="120"/>
      <c r="FF112" s="120"/>
      <c r="FG112" s="120"/>
      <c r="FH112" s="120"/>
      <c r="FI112" s="120"/>
      <c r="FJ112" s="120"/>
      <c r="FK112" s="120"/>
      <c r="FL112" s="120"/>
      <c r="FM112" s="120"/>
      <c r="FN112" s="120"/>
      <c r="FO112" s="120"/>
      <c r="FP112" s="120"/>
      <c r="FQ112" s="120"/>
      <c r="FR112" s="120"/>
      <c r="FS112" s="120"/>
      <c r="FT112" s="120"/>
      <c r="FU112" s="120"/>
      <c r="FV112" s="120"/>
      <c r="FW112" s="120"/>
      <c r="FX112" s="120"/>
      <c r="FY112" s="120"/>
      <c r="FZ112" s="120"/>
      <c r="GA112" s="120"/>
      <c r="GB112" s="120"/>
      <c r="GC112" s="120"/>
      <c r="GD112" s="120"/>
      <c r="GE112" s="120"/>
      <c r="GF112" s="120"/>
      <c r="GG112" s="120"/>
      <c r="GH112" s="120"/>
      <c r="GI112" s="120"/>
      <c r="GJ112" s="120"/>
      <c r="GK112" s="120"/>
      <c r="GL112" s="120"/>
      <c r="GM112" s="120"/>
      <c r="GN112" s="120"/>
      <c r="GO112" s="120"/>
      <c r="GP112" s="120"/>
      <c r="GQ112" s="120"/>
      <c r="GR112" s="120"/>
      <c r="GS112" s="120"/>
      <c r="GT112" s="120"/>
      <c r="GU112" s="120"/>
      <c r="GV112" s="120"/>
      <c r="GW112" s="120"/>
      <c r="GX112" s="120"/>
      <c r="GY112" s="120"/>
      <c r="GZ112" s="120"/>
      <c r="HA112" s="120"/>
      <c r="HB112" s="120"/>
      <c r="HC112" s="120"/>
      <c r="HD112" s="120"/>
      <c r="HE112" s="120"/>
      <c r="HF112" s="120"/>
      <c r="HG112" s="120"/>
      <c r="HH112" s="120"/>
      <c r="HI112" s="120"/>
      <c r="HJ112" s="120"/>
      <c r="HK112" s="120"/>
      <c r="HL112" s="120"/>
      <c r="HM112" s="120"/>
      <c r="HN112" s="120"/>
      <c r="HO112" s="120"/>
      <c r="HP112" s="120"/>
      <c r="HQ112" s="120"/>
      <c r="HR112" s="120"/>
      <c r="HS112" s="120"/>
      <c r="HT112" s="120"/>
      <c r="HU112" s="120"/>
      <c r="HV112" s="120"/>
      <c r="HW112" s="120"/>
      <c r="HX112" s="120"/>
      <c r="HY112" s="120"/>
      <c r="HZ112" s="120"/>
      <c r="IA112" s="120"/>
      <c r="IB112" s="120"/>
      <c r="IC112" s="120"/>
      <c r="ID112" s="120"/>
      <c r="IE112" s="120"/>
      <c r="IF112" s="120"/>
      <c r="IG112" s="120"/>
      <c r="IH112" s="120"/>
      <c r="II112" s="120"/>
      <c r="IJ112" s="120"/>
      <c r="IK112" s="120"/>
      <c r="IL112" s="120"/>
      <c r="IM112" s="120"/>
      <c r="IN112" s="120"/>
      <c r="IO112" s="120"/>
      <c r="IP112" s="120"/>
      <c r="IQ112" s="120"/>
      <c r="IR112" s="120"/>
      <c r="IS112" s="120"/>
      <c r="IT112" s="120"/>
      <c r="IU112" s="120"/>
      <c r="IV112" s="120"/>
      <c r="IW112" s="120"/>
      <c r="IX112" s="120"/>
      <c r="IY112" s="120"/>
      <c r="IZ112" s="120"/>
      <c r="JA112" s="120"/>
      <c r="JB112" s="120"/>
      <c r="JC112" s="120"/>
      <c r="JD112" s="120"/>
      <c r="JE112" s="120"/>
      <c r="JF112" s="120"/>
      <c r="JG112" s="120"/>
      <c r="JH112" s="120"/>
      <c r="JI112" s="120"/>
      <c r="JJ112" s="120"/>
      <c r="JK112" s="120"/>
      <c r="JL112" s="120"/>
      <c r="JM112" s="120"/>
      <c r="JN112" s="120"/>
      <c r="JO112" s="120"/>
      <c r="JP112" s="120"/>
      <c r="JQ112" s="120"/>
      <c r="JR112" s="120"/>
      <c r="JS112" s="120"/>
      <c r="JT112" s="120"/>
      <c r="JU112" s="120"/>
      <c r="JV112" s="120"/>
      <c r="JW112" s="120"/>
      <c r="JX112" s="120"/>
      <c r="JY112" s="120"/>
      <c r="JZ112" s="120"/>
      <c r="KA112" s="120"/>
      <c r="KB112" s="120"/>
      <c r="KC112" s="120"/>
      <c r="KD112" s="120"/>
      <c r="KE112" s="120"/>
      <c r="KF112" s="120"/>
      <c r="KG112" s="120"/>
      <c r="KH112" s="120"/>
      <c r="KI112" s="120"/>
      <c r="KJ112" s="120"/>
      <c r="KK112" s="120"/>
      <c r="KL112" s="120"/>
      <c r="KM112" s="120"/>
      <c r="KN112" s="120"/>
      <c r="KO112" s="120"/>
      <c r="KP112" s="120"/>
      <c r="KQ112" s="120"/>
      <c r="KR112" s="120"/>
      <c r="KS112" s="120"/>
      <c r="KT112" s="120"/>
      <c r="KU112" s="120"/>
      <c r="KV112" s="120"/>
      <c r="KW112" s="120"/>
      <c r="KX112" s="120"/>
      <c r="KY112" s="120"/>
      <c r="KZ112" s="120"/>
      <c r="LA112" s="120"/>
      <c r="LB112" s="120"/>
      <c r="LC112" s="120"/>
      <c r="LD112" s="120"/>
      <c r="LE112" s="120"/>
      <c r="LF112" s="120"/>
      <c r="LG112" s="120"/>
      <c r="LH112" s="120"/>
      <c r="LI112" s="120"/>
      <c r="LJ112" s="120"/>
      <c r="LK112" s="120"/>
      <c r="LL112" s="120"/>
      <c r="LM112" s="120"/>
      <c r="LN112" s="120"/>
      <c r="LO112" s="120"/>
      <c r="LP112" s="120"/>
      <c r="LQ112" s="120"/>
      <c r="LR112" s="120"/>
      <c r="LS112" s="120"/>
      <c r="LT112" s="120"/>
      <c r="LU112" s="120"/>
      <c r="LV112" s="120"/>
      <c r="LW112" s="120"/>
      <c r="LX112" s="120"/>
      <c r="LY112" s="120"/>
      <c r="LZ112" s="120"/>
      <c r="MA112" s="120"/>
      <c r="MB112" s="120"/>
      <c r="MC112" s="120"/>
      <c r="MD112" s="120"/>
      <c r="ME112" s="120"/>
      <c r="MF112" s="120"/>
      <c r="MG112" s="120"/>
      <c r="MH112" s="120"/>
      <c r="MI112" s="120"/>
      <c r="MJ112" s="120"/>
      <c r="MK112" s="120"/>
      <c r="ML112" s="120"/>
      <c r="MM112" s="120"/>
      <c r="MN112" s="120"/>
      <c r="MO112" s="120"/>
      <c r="MP112" s="120"/>
      <c r="MQ112" s="120"/>
      <c r="MR112" s="120"/>
      <c r="MS112" s="120"/>
      <c r="MT112" s="120"/>
      <c r="MU112" s="120"/>
      <c r="MV112" s="120"/>
      <c r="MW112" s="120"/>
      <c r="MX112" s="120"/>
      <c r="MY112" s="120"/>
      <c r="MZ112" s="120"/>
      <c r="NA112" s="120"/>
      <c r="NB112" s="120"/>
      <c r="NC112" s="120"/>
      <c r="ND112" s="120"/>
      <c r="NE112" s="120"/>
      <c r="NF112" s="120"/>
      <c r="NG112" s="120"/>
      <c r="NH112" s="120"/>
      <c r="NI112" s="120"/>
      <c r="NJ112" s="120"/>
      <c r="NK112" s="120"/>
      <c r="NL112" s="120"/>
      <c r="NM112" s="120"/>
      <c r="NN112" s="120"/>
      <c r="NO112" s="120"/>
      <c r="NP112" s="120"/>
      <c r="NQ112" s="120"/>
      <c r="NR112" s="120"/>
      <c r="NS112" s="120"/>
      <c r="NT112" s="120"/>
      <c r="NU112" s="120"/>
      <c r="NV112" s="120"/>
      <c r="NW112" s="120"/>
      <c r="NX112" s="120"/>
      <c r="NY112" s="120"/>
      <c r="NZ112" s="120"/>
      <c r="OA112" s="120"/>
      <c r="OB112" s="120"/>
      <c r="OC112" s="120"/>
      <c r="OD112" s="120"/>
      <c r="OE112" s="120"/>
      <c r="OF112" s="120"/>
      <c r="OG112" s="120"/>
      <c r="OH112" s="120"/>
      <c r="OI112" s="120"/>
      <c r="OJ112" s="120"/>
      <c r="OK112" s="120"/>
      <c r="OL112" s="120"/>
      <c r="OM112" s="120"/>
      <c r="ON112" s="120"/>
      <c r="OO112" s="120"/>
      <c r="OP112" s="120"/>
      <c r="OQ112" s="120"/>
      <c r="OR112" s="120"/>
      <c r="OS112" s="120"/>
      <c r="OT112" s="120"/>
      <c r="OU112" s="120"/>
      <c r="OV112" s="120"/>
      <c r="OW112" s="120"/>
      <c r="OX112" s="120"/>
      <c r="OY112" s="120"/>
      <c r="OZ112" s="120"/>
      <c r="PA112" s="120"/>
      <c r="PB112" s="120"/>
      <c r="PC112" s="120"/>
      <c r="PD112" s="120"/>
      <c r="PE112" s="120"/>
      <c r="PF112" s="120"/>
      <c r="PG112" s="120"/>
      <c r="PH112" s="120"/>
      <c r="PI112" s="120"/>
      <c r="PJ112" s="120"/>
      <c r="PK112" s="120"/>
      <c r="PL112" s="120"/>
      <c r="PM112" s="120"/>
      <c r="PN112" s="120"/>
      <c r="PO112" s="120"/>
      <c r="PP112" s="120"/>
      <c r="PQ112" s="120"/>
      <c r="PR112" s="120"/>
      <c r="PS112" s="120"/>
      <c r="PT112" s="120"/>
      <c r="PU112" s="120"/>
      <c r="PV112" s="120"/>
      <c r="PW112" s="120"/>
      <c r="PX112" s="120"/>
      <c r="PY112" s="120"/>
      <c r="PZ112" s="120"/>
      <c r="QA112" s="120"/>
      <c r="QB112" s="120"/>
      <c r="QC112" s="120"/>
      <c r="QD112" s="120"/>
      <c r="QE112" s="120"/>
      <c r="QF112" s="120"/>
      <c r="QG112" s="120"/>
      <c r="QH112" s="120"/>
      <c r="QI112" s="120"/>
      <c r="QJ112" s="120"/>
      <c r="QK112" s="120"/>
      <c r="QL112" s="120"/>
      <c r="QM112" s="120"/>
      <c r="QN112" s="120"/>
      <c r="QO112" s="120"/>
      <c r="QP112" s="120"/>
      <c r="QQ112" s="120"/>
      <c r="QR112" s="120"/>
      <c r="QS112" s="120"/>
      <c r="QT112" s="120"/>
      <c r="QU112" s="120"/>
      <c r="QV112" s="120"/>
      <c r="QW112" s="120"/>
      <c r="QX112" s="120"/>
      <c r="QY112" s="120"/>
      <c r="QZ112" s="120"/>
      <c r="RA112" s="120"/>
      <c r="RB112" s="120"/>
      <c r="RC112" s="120"/>
      <c r="RD112" s="120"/>
      <c r="RE112" s="120"/>
      <c r="RF112" s="120"/>
      <c r="RG112" s="120"/>
      <c r="RH112" s="120"/>
      <c r="RI112" s="120"/>
      <c r="RJ112" s="120"/>
      <c r="RK112" s="120"/>
      <c r="RL112" s="120"/>
      <c r="RM112" s="120"/>
      <c r="RN112" s="120"/>
      <c r="RO112" s="120"/>
      <c r="RP112" s="120"/>
      <c r="RQ112" s="120"/>
      <c r="RR112" s="120"/>
      <c r="RS112" s="120"/>
      <c r="RT112" s="120"/>
      <c r="RU112" s="120"/>
      <c r="RV112" s="120"/>
      <c r="RW112" s="120"/>
      <c r="RX112" s="120"/>
      <c r="RY112" s="120"/>
      <c r="RZ112" s="120"/>
      <c r="SA112" s="120"/>
      <c r="SB112" s="120"/>
      <c r="SC112" s="120"/>
      <c r="SD112" s="120"/>
      <c r="SE112" s="120"/>
      <c r="SF112" s="120"/>
      <c r="SG112" s="120"/>
      <c r="SH112" s="120"/>
      <c r="SI112" s="120"/>
      <c r="SJ112" s="120"/>
      <c r="SK112" s="120"/>
      <c r="SL112" s="120"/>
      <c r="SM112" s="120"/>
      <c r="SN112" s="120"/>
      <c r="SO112" s="120"/>
      <c r="SP112" s="120"/>
      <c r="SQ112" s="120"/>
      <c r="SR112" s="120"/>
      <c r="SS112" s="120"/>
      <c r="ST112" s="120"/>
      <c r="SU112" s="120"/>
      <c r="SV112" s="120"/>
      <c r="SW112" s="120"/>
      <c r="SX112" s="120"/>
      <c r="SY112" s="120"/>
      <c r="SZ112" s="120"/>
      <c r="TA112" s="120"/>
      <c r="TB112" s="120"/>
      <c r="TC112" s="120"/>
      <c r="TD112" s="120"/>
      <c r="TE112" s="120"/>
      <c r="TF112" s="120"/>
      <c r="TG112" s="120"/>
      <c r="TH112" s="120"/>
      <c r="TI112" s="120"/>
      <c r="TJ112" s="120"/>
      <c r="TK112" s="120"/>
      <c r="TL112" s="120"/>
      <c r="TM112" s="120"/>
      <c r="TN112" s="120"/>
      <c r="TO112" s="120"/>
      <c r="TP112" s="120"/>
      <c r="TQ112" s="120"/>
      <c r="TR112" s="120"/>
      <c r="TS112" s="120"/>
      <c r="TT112" s="120"/>
      <c r="TU112" s="120"/>
      <c r="TV112" s="120"/>
      <c r="TW112" s="120"/>
      <c r="TX112" s="120"/>
      <c r="TY112" s="120"/>
      <c r="TZ112" s="120"/>
      <c r="UA112" s="120"/>
      <c r="UB112" s="120"/>
      <c r="UC112" s="120"/>
      <c r="UD112" s="120"/>
      <c r="UE112" s="120"/>
      <c r="UF112" s="120"/>
      <c r="UG112" s="120"/>
      <c r="UH112" s="120"/>
      <c r="UI112" s="120"/>
      <c r="UJ112" s="120"/>
      <c r="UK112" s="120"/>
      <c r="UL112" s="120"/>
      <c r="UM112" s="120"/>
      <c r="UN112" s="120"/>
      <c r="UO112" s="120"/>
      <c r="UP112" s="120"/>
      <c r="UQ112" s="120"/>
      <c r="UR112" s="120"/>
      <c r="US112" s="120"/>
      <c r="UT112" s="120"/>
      <c r="UU112" s="120"/>
      <c r="UV112" s="120"/>
      <c r="UW112" s="120"/>
      <c r="UX112" s="120"/>
      <c r="UY112" s="120"/>
      <c r="UZ112" s="120"/>
      <c r="VA112" s="120"/>
      <c r="VB112" s="120"/>
      <c r="VC112" s="120"/>
      <c r="VD112" s="120"/>
      <c r="VE112" s="120"/>
      <c r="VF112" s="120"/>
      <c r="VG112" s="120"/>
      <c r="VH112" s="120"/>
      <c r="VI112" s="120"/>
      <c r="VJ112" s="120"/>
      <c r="VK112" s="120"/>
      <c r="VL112" s="120"/>
      <c r="VM112" s="120"/>
      <c r="VN112" s="120"/>
      <c r="VO112" s="120"/>
      <c r="VP112" s="120"/>
      <c r="VQ112" s="120"/>
      <c r="VR112" s="120"/>
      <c r="VS112" s="120"/>
      <c r="VT112" s="120"/>
      <c r="VU112" s="120"/>
      <c r="VV112" s="120"/>
      <c r="VW112" s="120"/>
      <c r="VX112" s="120"/>
      <c r="VY112" s="120"/>
      <c r="VZ112" s="120"/>
      <c r="WA112" s="120"/>
      <c r="WB112" s="120"/>
      <c r="WC112" s="120"/>
      <c r="WD112" s="120"/>
      <c r="WE112" s="120"/>
      <c r="WF112" s="120"/>
      <c r="WG112" s="120"/>
      <c r="WH112" s="120"/>
      <c r="WI112" s="120"/>
      <c r="WJ112" s="120"/>
      <c r="WK112" s="120"/>
      <c r="WL112" s="120"/>
      <c r="WM112" s="120"/>
      <c r="WN112" s="120"/>
      <c r="WO112" s="120"/>
      <c r="WP112" s="120"/>
      <c r="WQ112" s="120"/>
      <c r="WR112" s="120"/>
      <c r="WS112" s="120"/>
      <c r="WT112" s="120"/>
      <c r="WU112" s="120"/>
      <c r="WV112" s="120"/>
      <c r="WW112" s="120"/>
      <c r="WX112" s="120"/>
      <c r="WY112" s="120"/>
      <c r="WZ112" s="120"/>
      <c r="XA112" s="120"/>
      <c r="XB112" s="120"/>
      <c r="XC112" s="120"/>
      <c r="XD112" s="120"/>
      <c r="XE112" s="120"/>
      <c r="XF112" s="120"/>
      <c r="XG112" s="120"/>
      <c r="XH112" s="120"/>
      <c r="XI112" s="120"/>
      <c r="XJ112" s="120"/>
      <c r="XK112" s="120"/>
      <c r="XL112" s="120"/>
      <c r="XM112" s="120"/>
      <c r="XN112" s="120"/>
      <c r="XO112" s="120"/>
      <c r="XP112" s="120"/>
      <c r="XQ112" s="120"/>
      <c r="XR112" s="120"/>
      <c r="XS112" s="120"/>
      <c r="XT112" s="120"/>
      <c r="XU112" s="120"/>
      <c r="XV112" s="120"/>
      <c r="XW112" s="120"/>
      <c r="XX112" s="120"/>
      <c r="XY112" s="120"/>
      <c r="XZ112" s="120"/>
      <c r="YA112" s="120"/>
      <c r="YB112" s="120"/>
      <c r="YC112" s="120"/>
      <c r="YD112" s="120"/>
      <c r="YE112" s="120"/>
      <c r="YF112" s="120"/>
      <c r="YG112" s="120"/>
      <c r="YH112" s="120"/>
      <c r="YI112" s="120"/>
      <c r="YJ112" s="120"/>
      <c r="YK112" s="120"/>
      <c r="YL112" s="120"/>
      <c r="YM112" s="120"/>
      <c r="YN112" s="120"/>
      <c r="YO112" s="120"/>
      <c r="YP112" s="120"/>
      <c r="YQ112" s="120"/>
      <c r="YR112" s="120"/>
      <c r="YS112" s="120"/>
      <c r="YT112" s="120"/>
      <c r="YU112" s="120"/>
      <c r="YV112" s="120"/>
      <c r="YW112" s="120"/>
      <c r="YX112" s="120"/>
      <c r="YY112" s="120"/>
      <c r="YZ112" s="120"/>
      <c r="ZA112" s="120"/>
      <c r="ZB112" s="120"/>
      <c r="ZC112" s="120"/>
      <c r="ZD112" s="120"/>
      <c r="ZE112" s="120"/>
      <c r="ZF112" s="120"/>
      <c r="ZG112" s="120"/>
      <c r="ZH112" s="120"/>
      <c r="ZI112" s="120"/>
      <c r="ZJ112" s="120"/>
      <c r="ZK112" s="120"/>
      <c r="ZL112" s="120"/>
      <c r="ZM112" s="120"/>
      <c r="ZN112" s="120"/>
      <c r="ZO112" s="120"/>
      <c r="ZP112" s="120"/>
      <c r="ZQ112" s="120"/>
      <c r="ZR112" s="120"/>
      <c r="ZS112" s="120"/>
      <c r="ZT112" s="120"/>
      <c r="ZU112" s="120"/>
      <c r="ZV112" s="120"/>
      <c r="ZW112" s="120"/>
      <c r="ZX112" s="120"/>
      <c r="ZY112" s="120"/>
      <c r="ZZ112" s="120"/>
      <c r="AAA112" s="120"/>
      <c r="AAB112" s="120"/>
      <c r="AAC112" s="120"/>
      <c r="AAD112" s="120"/>
      <c r="AAE112" s="120"/>
      <c r="AAF112" s="120"/>
      <c r="AAG112" s="120"/>
      <c r="AAH112" s="120"/>
      <c r="AAI112" s="120"/>
      <c r="AAJ112" s="120"/>
      <c r="AAK112" s="120"/>
      <c r="AAL112" s="120"/>
      <c r="AAM112" s="120"/>
      <c r="AAN112" s="120"/>
      <c r="AAO112" s="120"/>
      <c r="AAP112" s="120"/>
      <c r="AAQ112" s="120"/>
      <c r="AAR112" s="120"/>
      <c r="AAS112" s="120"/>
      <c r="AAT112" s="120"/>
      <c r="AAU112" s="120"/>
      <c r="AAV112" s="120"/>
      <c r="AAW112" s="120"/>
      <c r="AAX112" s="120"/>
      <c r="AAY112" s="120"/>
      <c r="AAZ112" s="120"/>
      <c r="ABA112" s="120"/>
      <c r="ABB112" s="120"/>
      <c r="ABC112" s="120"/>
      <c r="ABD112" s="120"/>
      <c r="ABE112" s="120"/>
      <c r="ABF112" s="120"/>
      <c r="ABG112" s="120"/>
      <c r="ABH112" s="120"/>
      <c r="ABI112" s="120"/>
      <c r="ABJ112" s="120"/>
      <c r="ABK112" s="120"/>
      <c r="ABL112" s="120"/>
      <c r="ABM112" s="120"/>
      <c r="ABN112" s="120"/>
      <c r="ABO112" s="120"/>
      <c r="ABP112" s="120"/>
      <c r="ABQ112" s="120"/>
      <c r="ABR112" s="120"/>
      <c r="ABS112" s="120"/>
      <c r="ABT112" s="120"/>
      <c r="ABU112" s="120"/>
      <c r="ABV112" s="120"/>
      <c r="ABW112" s="120"/>
      <c r="ABX112" s="120"/>
      <c r="ABY112" s="120"/>
      <c r="ABZ112" s="120"/>
      <c r="ACA112" s="120"/>
      <c r="ACB112" s="120"/>
      <c r="ACC112" s="120"/>
      <c r="ACD112" s="120"/>
      <c r="ACE112" s="120"/>
      <c r="ACF112" s="120"/>
      <c r="ACG112" s="120"/>
      <c r="ACH112" s="120"/>
      <c r="ACI112" s="120"/>
      <c r="ACJ112" s="120"/>
      <c r="ACK112" s="120"/>
      <c r="ACL112" s="120"/>
      <c r="ACM112" s="120"/>
      <c r="ACN112" s="120"/>
      <c r="ACO112" s="120"/>
      <c r="ACP112" s="120"/>
      <c r="ACQ112" s="120"/>
      <c r="ACR112" s="120"/>
      <c r="ACS112" s="120"/>
      <c r="ACT112" s="120"/>
      <c r="ACU112" s="120"/>
      <c r="ACV112" s="120"/>
      <c r="ACW112" s="120"/>
      <c r="ACX112" s="120"/>
      <c r="ACY112" s="120"/>
      <c r="ACZ112" s="120"/>
      <c r="ADA112" s="120"/>
      <c r="ADB112" s="120"/>
      <c r="ADC112" s="120"/>
      <c r="ADD112" s="120"/>
      <c r="ADE112" s="120"/>
      <c r="ADF112" s="120"/>
      <c r="ADG112" s="120"/>
      <c r="ADH112" s="120"/>
      <c r="ADI112" s="120"/>
      <c r="ADJ112" s="120"/>
      <c r="ADK112" s="120"/>
      <c r="ADL112" s="120"/>
      <c r="ADM112" s="120"/>
      <c r="ADN112" s="120"/>
      <c r="ADO112" s="120"/>
      <c r="ADP112" s="120"/>
      <c r="ADQ112" s="120"/>
      <c r="ADR112" s="120"/>
      <c r="ADS112" s="120"/>
      <c r="ADT112" s="120"/>
      <c r="ADU112" s="120"/>
      <c r="ADV112" s="120"/>
      <c r="ADW112" s="120"/>
      <c r="ADX112" s="120"/>
      <c r="ADY112" s="120"/>
      <c r="ADZ112" s="120"/>
      <c r="AEA112" s="120"/>
      <c r="AEB112" s="120"/>
      <c r="AEC112" s="120"/>
      <c r="AED112" s="120"/>
      <c r="AEE112" s="120"/>
      <c r="AEF112" s="120"/>
      <c r="AEG112" s="120"/>
      <c r="AEH112" s="120"/>
      <c r="AEI112" s="120"/>
      <c r="AEJ112" s="120"/>
      <c r="AEK112" s="120"/>
      <c r="AEL112" s="120"/>
      <c r="AEM112" s="120"/>
      <c r="AEN112" s="120"/>
      <c r="AEO112" s="120"/>
      <c r="AEP112" s="120"/>
      <c r="AEQ112" s="120"/>
      <c r="AER112" s="120"/>
      <c r="AES112" s="120"/>
      <c r="AET112" s="120"/>
      <c r="AEU112" s="120"/>
      <c r="AEV112" s="120"/>
      <c r="AEW112" s="120"/>
      <c r="AEX112" s="120"/>
      <c r="AEY112" s="120"/>
      <c r="AEZ112" s="120"/>
      <c r="AFA112" s="120"/>
      <c r="AFB112" s="120"/>
      <c r="AFC112" s="120"/>
      <c r="AFD112" s="120"/>
      <c r="AFE112" s="120"/>
      <c r="AFF112" s="120"/>
      <c r="AFG112" s="120"/>
      <c r="AFH112" s="120"/>
      <c r="AFI112" s="120"/>
      <c r="AFJ112" s="120"/>
      <c r="AFK112" s="120"/>
      <c r="AFL112" s="120"/>
      <c r="AFM112" s="120"/>
      <c r="AFN112" s="120"/>
      <c r="AFO112" s="120"/>
      <c r="AFP112" s="120"/>
      <c r="AFQ112" s="120"/>
      <c r="AFR112" s="120"/>
      <c r="AFS112" s="120"/>
      <c r="AFT112" s="120"/>
      <c r="AFU112" s="120"/>
      <c r="AFV112" s="120"/>
      <c r="AFW112" s="120"/>
      <c r="AFX112" s="120"/>
      <c r="AFY112" s="120"/>
      <c r="AFZ112" s="120"/>
      <c r="AGA112" s="120"/>
      <c r="AGB112" s="120"/>
      <c r="AGC112" s="120"/>
      <c r="AGD112" s="120"/>
      <c r="AGE112" s="120"/>
      <c r="AGF112" s="120"/>
      <c r="AGG112" s="120"/>
      <c r="AGH112" s="120"/>
      <c r="AGI112" s="120"/>
      <c r="AGJ112" s="120"/>
      <c r="AGK112" s="120"/>
      <c r="AGL112" s="120"/>
      <c r="AGM112" s="120"/>
      <c r="AGN112" s="120"/>
      <c r="AGO112" s="120"/>
      <c r="AGP112" s="120"/>
      <c r="AGQ112" s="120"/>
      <c r="AGR112" s="120"/>
      <c r="AGS112" s="120"/>
      <c r="AGT112" s="120"/>
      <c r="AGU112" s="120"/>
      <c r="AGV112" s="120"/>
      <c r="AGW112" s="120"/>
      <c r="AGX112" s="120"/>
      <c r="AGY112" s="120"/>
      <c r="AGZ112" s="120"/>
      <c r="AHA112" s="120"/>
      <c r="AHB112" s="120"/>
      <c r="AHC112" s="120"/>
      <c r="AHD112" s="120"/>
      <c r="AHE112" s="120"/>
      <c r="AHF112" s="120"/>
      <c r="AHG112" s="120"/>
      <c r="AHH112" s="120"/>
      <c r="AHI112" s="120"/>
      <c r="AHJ112" s="120"/>
      <c r="AHK112" s="120"/>
      <c r="AHL112" s="120"/>
      <c r="AHM112" s="120"/>
      <c r="AHN112" s="120"/>
      <c r="AHO112" s="120"/>
      <c r="AHP112" s="120"/>
      <c r="AHQ112" s="120"/>
      <c r="AHR112" s="120"/>
      <c r="AHS112" s="120"/>
      <c r="AHT112" s="120"/>
      <c r="AHU112" s="120"/>
      <c r="AHV112" s="120"/>
      <c r="AHW112" s="120"/>
      <c r="AHX112" s="120"/>
      <c r="AHY112" s="120"/>
      <c r="AHZ112" s="120"/>
      <c r="AIA112" s="120"/>
      <c r="AIB112" s="120"/>
      <c r="AIC112" s="120"/>
      <c r="AID112" s="120"/>
      <c r="AIE112" s="120"/>
      <c r="AIF112" s="120"/>
      <c r="AIG112" s="120"/>
      <c r="AIH112" s="120"/>
      <c r="AII112" s="120"/>
      <c r="AIJ112" s="120"/>
      <c r="AIK112" s="120"/>
      <c r="AIL112" s="120"/>
      <c r="AIM112" s="120"/>
      <c r="AIN112" s="120"/>
      <c r="AIO112" s="120"/>
      <c r="AIP112" s="120"/>
      <c r="AIQ112" s="120"/>
      <c r="AIR112" s="120"/>
      <c r="AIS112" s="120"/>
      <c r="AIT112" s="120"/>
      <c r="AIU112" s="120"/>
      <c r="AIV112" s="120"/>
      <c r="AIW112" s="120"/>
      <c r="AIX112" s="120"/>
      <c r="AIY112" s="120"/>
      <c r="AIZ112" s="120"/>
      <c r="AJA112" s="120"/>
      <c r="AJB112" s="120"/>
      <c r="AJC112" s="120"/>
      <c r="AJD112" s="120"/>
      <c r="AJE112" s="120"/>
      <c r="AJF112" s="120"/>
      <c r="AJG112" s="120"/>
      <c r="AJH112" s="120"/>
      <c r="AJI112" s="120"/>
      <c r="AJJ112" s="120"/>
      <c r="AJK112" s="120"/>
      <c r="AJL112" s="120"/>
      <c r="AJM112" s="120"/>
      <c r="AJN112" s="120"/>
      <c r="AJO112" s="120"/>
      <c r="AJP112" s="120"/>
      <c r="AJQ112" s="120"/>
      <c r="AJR112" s="120"/>
      <c r="AJS112" s="120"/>
      <c r="AJT112" s="120"/>
      <c r="AJU112" s="120"/>
      <c r="AJV112" s="120"/>
      <c r="AJW112" s="120"/>
      <c r="AJX112" s="120"/>
      <c r="AJY112" s="120"/>
      <c r="AJZ112" s="120"/>
      <c r="AKA112" s="120"/>
      <c r="AKB112" s="120"/>
      <c r="AKC112" s="120"/>
      <c r="AKD112" s="120"/>
      <c r="AKE112" s="120"/>
      <c r="AKF112" s="120"/>
      <c r="AKG112" s="120"/>
      <c r="AKH112" s="120"/>
      <c r="AKI112" s="120"/>
      <c r="AKJ112" s="120"/>
      <c r="AKK112" s="120"/>
      <c r="AKL112" s="120"/>
      <c r="AKM112" s="120"/>
      <c r="AKN112" s="120"/>
      <c r="AKO112" s="120"/>
      <c r="AKP112" s="120"/>
      <c r="AKQ112" s="120"/>
      <c r="AKR112" s="120"/>
      <c r="AKS112" s="120"/>
      <c r="AKT112" s="120"/>
      <c r="AKU112" s="120"/>
      <c r="AKV112" s="120"/>
      <c r="AKW112" s="120"/>
      <c r="AKX112" s="120"/>
      <c r="AKY112" s="120"/>
      <c r="AKZ112" s="120"/>
      <c r="ALA112" s="120"/>
      <c r="ALB112" s="120"/>
      <c r="ALC112" s="120"/>
      <c r="ALD112" s="120"/>
      <c r="ALE112" s="120"/>
      <c r="ALF112" s="120"/>
      <c r="ALG112" s="120"/>
      <c r="ALH112" s="120"/>
      <c r="ALI112" s="120"/>
      <c r="ALJ112" s="120"/>
      <c r="ALK112" s="120"/>
      <c r="ALL112" s="120"/>
      <c r="ALM112" s="120"/>
      <c r="ALN112" s="120"/>
      <c r="ALO112" s="120"/>
      <c r="ALP112" s="120"/>
      <c r="ALQ112" s="120"/>
      <c r="ALR112" s="120"/>
      <c r="ALS112" s="120"/>
      <c r="ALT112" s="120"/>
      <c r="ALU112" s="120"/>
      <c r="ALV112" s="120"/>
      <c r="ALW112" s="120"/>
      <c r="ALX112" s="120"/>
      <c r="ALY112" s="120"/>
      <c r="ALZ112" s="120"/>
      <c r="AMA112" s="120"/>
      <c r="AMB112" s="120"/>
      <c r="AMC112" s="120"/>
      <c r="AMD112" s="120"/>
      <c r="AME112" s="120"/>
      <c r="AMF112" s="120"/>
      <c r="AMG112" s="120"/>
      <c r="AMH112" s="120"/>
      <c r="AMI112" s="120"/>
      <c r="AMJ112" s="120"/>
      <c r="AMK112" s="120"/>
    </row>
    <row r="113" spans="1:1025" ht="16.5" thickBot="1" x14ac:dyDescent="0.3">
      <c r="D113" s="34"/>
      <c r="E113" s="34"/>
      <c r="H113" s="34" t="s">
        <v>55</v>
      </c>
      <c r="K113" s="46"/>
    </row>
    <row r="114" spans="1:1025" ht="19.5" thickTop="1" thickBot="1" x14ac:dyDescent="0.3">
      <c r="B114" s="43" t="s">
        <v>141</v>
      </c>
      <c r="C114" s="44"/>
      <c r="D114" s="55"/>
      <c r="E114" s="55"/>
      <c r="F114" s="56">
        <f>K112-F112</f>
        <v>135321.87299999991</v>
      </c>
      <c r="H114" s="42" t="s">
        <v>55</v>
      </c>
    </row>
    <row r="115" spans="1:1025" s="2" customFormat="1" ht="18.75" thickTop="1" x14ac:dyDescent="0.25">
      <c r="A115" s="69"/>
      <c r="B115" s="100"/>
      <c r="C115" s="115"/>
      <c r="D115" s="100"/>
      <c r="E115" s="100"/>
      <c r="F115" s="101"/>
      <c r="G115" s="69"/>
      <c r="H115" s="70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  <c r="BI115" s="69"/>
      <c r="BJ115" s="69"/>
      <c r="BK115" s="69"/>
      <c r="BL115" s="69"/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  <c r="CO115" s="69"/>
      <c r="CP115" s="69"/>
      <c r="CQ115" s="69"/>
      <c r="CR115" s="69"/>
      <c r="CS115" s="69"/>
      <c r="CT115" s="69"/>
      <c r="CU115" s="69"/>
      <c r="CV115" s="69"/>
      <c r="CW115" s="69"/>
      <c r="CX115" s="69"/>
      <c r="CY115" s="69"/>
      <c r="CZ115" s="69"/>
      <c r="DA115" s="69"/>
      <c r="DB115" s="69"/>
      <c r="DC115" s="69"/>
      <c r="DD115" s="69"/>
      <c r="DE115" s="69"/>
      <c r="DF115" s="69"/>
      <c r="DG115" s="69"/>
      <c r="DH115" s="69"/>
      <c r="DI115" s="69"/>
      <c r="DJ115" s="69"/>
      <c r="DK115" s="69"/>
      <c r="DL115" s="69"/>
      <c r="DM115" s="69"/>
      <c r="DN115" s="69"/>
      <c r="DO115" s="69"/>
      <c r="DP115" s="69"/>
      <c r="DQ115" s="69"/>
      <c r="DR115" s="69"/>
      <c r="DS115" s="69"/>
      <c r="DT115" s="69"/>
      <c r="DU115" s="69"/>
      <c r="DV115" s="69"/>
      <c r="DW115" s="69"/>
      <c r="DX115" s="69"/>
      <c r="DY115" s="69"/>
      <c r="DZ115" s="69"/>
      <c r="EA115" s="69"/>
      <c r="EB115" s="69"/>
      <c r="EC115" s="69"/>
      <c r="ED115" s="69"/>
      <c r="EE115" s="69"/>
      <c r="EF115" s="69"/>
      <c r="EG115" s="69"/>
      <c r="EH115" s="69"/>
      <c r="EI115" s="69"/>
      <c r="EJ115" s="69"/>
      <c r="EK115" s="69"/>
      <c r="EL115" s="69"/>
      <c r="EM115" s="69"/>
      <c r="EN115" s="69"/>
      <c r="EO115" s="69"/>
      <c r="EP115" s="69"/>
      <c r="EQ115" s="69"/>
      <c r="ER115" s="69"/>
      <c r="ES115" s="69"/>
      <c r="ET115" s="69"/>
      <c r="EU115" s="69"/>
      <c r="EV115" s="69"/>
      <c r="EW115" s="69"/>
      <c r="EX115" s="69"/>
      <c r="EY115" s="69"/>
      <c r="EZ115" s="69"/>
      <c r="FA115" s="69"/>
      <c r="FB115" s="69"/>
      <c r="FC115" s="69"/>
      <c r="FD115" s="69"/>
      <c r="FE115" s="69"/>
      <c r="FF115" s="69"/>
      <c r="FG115" s="69"/>
      <c r="FH115" s="69"/>
      <c r="FI115" s="69"/>
      <c r="FJ115" s="69"/>
      <c r="FK115" s="69"/>
      <c r="FL115" s="69"/>
      <c r="FM115" s="69"/>
      <c r="FN115" s="69"/>
      <c r="FO115" s="69"/>
      <c r="FP115" s="69"/>
      <c r="FQ115" s="69"/>
      <c r="FR115" s="69"/>
      <c r="FS115" s="69"/>
      <c r="FT115" s="69"/>
      <c r="FU115" s="69"/>
      <c r="FV115" s="69"/>
      <c r="FW115" s="69"/>
      <c r="FX115" s="69"/>
      <c r="FY115" s="69"/>
      <c r="FZ115" s="69"/>
      <c r="GA115" s="69"/>
      <c r="GB115" s="69"/>
      <c r="GC115" s="69"/>
      <c r="GD115" s="69"/>
      <c r="GE115" s="69"/>
      <c r="GF115" s="69"/>
      <c r="GG115" s="69"/>
      <c r="GH115" s="69"/>
      <c r="GI115" s="69"/>
      <c r="GJ115" s="69"/>
      <c r="GK115" s="69"/>
      <c r="GL115" s="69"/>
      <c r="GM115" s="69"/>
      <c r="GN115" s="69"/>
      <c r="GO115" s="69"/>
      <c r="GP115" s="69"/>
      <c r="GQ115" s="69"/>
      <c r="GR115" s="69"/>
      <c r="GS115" s="69"/>
      <c r="GT115" s="69"/>
      <c r="GU115" s="69"/>
      <c r="GV115" s="69"/>
      <c r="GW115" s="69"/>
      <c r="GX115" s="69"/>
      <c r="GY115" s="69"/>
      <c r="GZ115" s="69"/>
      <c r="HA115" s="69"/>
      <c r="HB115" s="69"/>
      <c r="HC115" s="69"/>
      <c r="HD115" s="69"/>
      <c r="HE115" s="69"/>
      <c r="HF115" s="69"/>
      <c r="HG115" s="69"/>
      <c r="HH115" s="69"/>
      <c r="HI115" s="69"/>
      <c r="HJ115" s="69"/>
      <c r="HK115" s="69"/>
      <c r="HL115" s="69"/>
      <c r="HM115" s="69"/>
      <c r="HN115" s="69"/>
      <c r="HO115" s="69"/>
      <c r="HP115" s="69"/>
      <c r="HQ115" s="69"/>
      <c r="HR115" s="69"/>
      <c r="HS115" s="69"/>
      <c r="HT115" s="69"/>
      <c r="HU115" s="69"/>
      <c r="HV115" s="69"/>
      <c r="HW115" s="69"/>
      <c r="HX115" s="69"/>
      <c r="HY115" s="69"/>
      <c r="HZ115" s="69"/>
      <c r="IA115" s="69"/>
      <c r="IB115" s="69"/>
      <c r="IC115" s="69"/>
      <c r="ID115" s="69"/>
      <c r="IE115" s="69"/>
      <c r="IF115" s="69"/>
      <c r="IG115" s="69"/>
      <c r="IH115" s="69"/>
      <c r="II115" s="69"/>
      <c r="IJ115" s="69"/>
      <c r="IK115" s="69"/>
      <c r="IL115" s="69"/>
      <c r="IM115" s="69"/>
      <c r="IN115" s="69"/>
      <c r="IO115" s="69"/>
      <c r="IP115" s="69"/>
      <c r="IQ115" s="69"/>
      <c r="IR115" s="69"/>
      <c r="IS115" s="69"/>
      <c r="IT115" s="69"/>
      <c r="IU115" s="69"/>
      <c r="IV115" s="69"/>
      <c r="IW115" s="69"/>
      <c r="IX115" s="69"/>
      <c r="IY115" s="69"/>
      <c r="IZ115" s="69"/>
      <c r="JA115" s="69"/>
      <c r="JB115" s="69"/>
      <c r="JC115" s="69"/>
      <c r="JD115" s="69"/>
      <c r="JE115" s="69"/>
      <c r="JF115" s="69"/>
      <c r="JG115" s="69"/>
      <c r="JH115" s="69"/>
      <c r="JI115" s="69"/>
      <c r="JJ115" s="69"/>
      <c r="JK115" s="69"/>
      <c r="JL115" s="69"/>
      <c r="JM115" s="69"/>
      <c r="JN115" s="69"/>
      <c r="JO115" s="69"/>
      <c r="JP115" s="69"/>
      <c r="JQ115" s="69"/>
      <c r="JR115" s="69"/>
      <c r="JS115" s="69"/>
      <c r="JT115" s="69"/>
      <c r="JU115" s="69"/>
      <c r="JV115" s="69"/>
      <c r="JW115" s="69"/>
      <c r="JX115" s="69"/>
      <c r="JY115" s="69"/>
      <c r="JZ115" s="69"/>
      <c r="KA115" s="69"/>
      <c r="KB115" s="69"/>
      <c r="KC115" s="69"/>
      <c r="KD115" s="69"/>
      <c r="KE115" s="69"/>
      <c r="KF115" s="69"/>
      <c r="KG115" s="69"/>
      <c r="KH115" s="69"/>
      <c r="KI115" s="69"/>
      <c r="KJ115" s="69"/>
      <c r="KK115" s="69"/>
      <c r="KL115" s="69"/>
      <c r="KM115" s="69"/>
      <c r="KN115" s="69"/>
      <c r="KO115" s="69"/>
      <c r="KP115" s="69"/>
      <c r="KQ115" s="69"/>
      <c r="KR115" s="69"/>
      <c r="KS115" s="69"/>
      <c r="KT115" s="69"/>
      <c r="KU115" s="69"/>
      <c r="KV115" s="69"/>
      <c r="KW115" s="69"/>
      <c r="KX115" s="69"/>
      <c r="KY115" s="69"/>
      <c r="KZ115" s="69"/>
      <c r="LA115" s="69"/>
      <c r="LB115" s="69"/>
      <c r="LC115" s="69"/>
      <c r="LD115" s="69"/>
      <c r="LE115" s="69"/>
      <c r="LF115" s="69"/>
      <c r="LG115" s="69"/>
      <c r="LH115" s="69"/>
      <c r="LI115" s="69"/>
      <c r="LJ115" s="69"/>
      <c r="LK115" s="69"/>
      <c r="LL115" s="69"/>
      <c r="LM115" s="69"/>
      <c r="LN115" s="69"/>
      <c r="LO115" s="69"/>
      <c r="LP115" s="69"/>
      <c r="LQ115" s="69"/>
      <c r="LR115" s="69"/>
      <c r="LS115" s="69"/>
      <c r="LT115" s="69"/>
      <c r="LU115" s="69"/>
      <c r="LV115" s="69"/>
      <c r="LW115" s="69"/>
      <c r="LX115" s="69"/>
      <c r="LY115" s="69"/>
      <c r="LZ115" s="69"/>
      <c r="MA115" s="69"/>
      <c r="MB115" s="69"/>
      <c r="MC115" s="69"/>
      <c r="MD115" s="69"/>
      <c r="ME115" s="69"/>
      <c r="MF115" s="69"/>
      <c r="MG115" s="69"/>
      <c r="MH115" s="69"/>
      <c r="MI115" s="69"/>
      <c r="MJ115" s="69"/>
      <c r="MK115" s="69"/>
      <c r="ML115" s="69"/>
      <c r="MM115" s="69"/>
      <c r="MN115" s="69"/>
      <c r="MO115" s="69"/>
      <c r="MP115" s="69"/>
      <c r="MQ115" s="69"/>
      <c r="MR115" s="69"/>
      <c r="MS115" s="69"/>
      <c r="MT115" s="69"/>
      <c r="MU115" s="69"/>
      <c r="MV115" s="69"/>
      <c r="MW115" s="69"/>
      <c r="MX115" s="69"/>
      <c r="MY115" s="69"/>
      <c r="MZ115" s="69"/>
      <c r="NA115" s="69"/>
      <c r="NB115" s="69"/>
      <c r="NC115" s="69"/>
      <c r="ND115" s="69"/>
      <c r="NE115" s="69"/>
      <c r="NF115" s="69"/>
      <c r="NG115" s="69"/>
      <c r="NH115" s="69"/>
      <c r="NI115" s="69"/>
      <c r="NJ115" s="69"/>
      <c r="NK115" s="69"/>
      <c r="NL115" s="69"/>
      <c r="NM115" s="69"/>
      <c r="NN115" s="69"/>
      <c r="NO115" s="69"/>
      <c r="NP115" s="69"/>
      <c r="NQ115" s="69"/>
      <c r="NR115" s="69"/>
      <c r="NS115" s="69"/>
      <c r="NT115" s="69"/>
      <c r="NU115" s="69"/>
      <c r="NV115" s="69"/>
      <c r="NW115" s="69"/>
      <c r="NX115" s="69"/>
      <c r="NY115" s="69"/>
      <c r="NZ115" s="69"/>
      <c r="OA115" s="69"/>
      <c r="OB115" s="69"/>
      <c r="OC115" s="69"/>
      <c r="OD115" s="69"/>
      <c r="OE115" s="69"/>
      <c r="OF115" s="69"/>
      <c r="OG115" s="69"/>
      <c r="OH115" s="69"/>
      <c r="OI115" s="69"/>
      <c r="OJ115" s="69"/>
      <c r="OK115" s="69"/>
      <c r="OL115" s="69"/>
      <c r="OM115" s="69"/>
      <c r="ON115" s="69"/>
      <c r="OO115" s="69"/>
      <c r="OP115" s="69"/>
      <c r="OQ115" s="69"/>
      <c r="OR115" s="69"/>
      <c r="OS115" s="69"/>
      <c r="OT115" s="69"/>
      <c r="OU115" s="69"/>
      <c r="OV115" s="69"/>
      <c r="OW115" s="69"/>
      <c r="OX115" s="69"/>
      <c r="OY115" s="69"/>
      <c r="OZ115" s="69"/>
      <c r="PA115" s="69"/>
      <c r="PB115" s="69"/>
      <c r="PC115" s="69"/>
      <c r="PD115" s="69"/>
      <c r="PE115" s="69"/>
      <c r="PF115" s="69"/>
      <c r="PG115" s="69"/>
      <c r="PH115" s="69"/>
      <c r="PI115" s="69"/>
      <c r="PJ115" s="69"/>
      <c r="PK115" s="69"/>
      <c r="PL115" s="69"/>
      <c r="PM115" s="69"/>
      <c r="PN115" s="69"/>
      <c r="PO115" s="69"/>
      <c r="PP115" s="69"/>
      <c r="PQ115" s="69"/>
      <c r="PR115" s="69"/>
      <c r="PS115" s="69"/>
      <c r="PT115" s="69"/>
      <c r="PU115" s="69"/>
      <c r="PV115" s="69"/>
      <c r="PW115" s="69"/>
      <c r="PX115" s="69"/>
      <c r="PY115" s="69"/>
      <c r="PZ115" s="69"/>
      <c r="QA115" s="69"/>
      <c r="QB115" s="69"/>
      <c r="QC115" s="69"/>
      <c r="QD115" s="69"/>
      <c r="QE115" s="69"/>
      <c r="QF115" s="69"/>
      <c r="QG115" s="69"/>
      <c r="QH115" s="69"/>
      <c r="QI115" s="69"/>
      <c r="QJ115" s="69"/>
      <c r="QK115" s="69"/>
      <c r="QL115" s="69"/>
      <c r="QM115" s="69"/>
      <c r="QN115" s="69"/>
      <c r="QO115" s="69"/>
      <c r="QP115" s="69"/>
      <c r="QQ115" s="69"/>
      <c r="QR115" s="69"/>
      <c r="QS115" s="69"/>
      <c r="QT115" s="69"/>
      <c r="QU115" s="69"/>
      <c r="QV115" s="69"/>
      <c r="QW115" s="69"/>
      <c r="QX115" s="69"/>
      <c r="QY115" s="69"/>
      <c r="QZ115" s="69"/>
      <c r="RA115" s="69"/>
      <c r="RB115" s="69"/>
      <c r="RC115" s="69"/>
      <c r="RD115" s="69"/>
      <c r="RE115" s="69"/>
      <c r="RF115" s="69"/>
      <c r="RG115" s="69"/>
      <c r="RH115" s="69"/>
      <c r="RI115" s="69"/>
      <c r="RJ115" s="69"/>
      <c r="RK115" s="69"/>
      <c r="RL115" s="69"/>
      <c r="RM115" s="69"/>
      <c r="RN115" s="69"/>
      <c r="RO115" s="69"/>
      <c r="RP115" s="69"/>
      <c r="RQ115" s="69"/>
      <c r="RR115" s="69"/>
      <c r="RS115" s="69"/>
      <c r="RT115" s="69"/>
      <c r="RU115" s="69"/>
      <c r="RV115" s="69"/>
      <c r="RW115" s="69"/>
      <c r="RX115" s="69"/>
      <c r="RY115" s="69"/>
      <c r="RZ115" s="69"/>
      <c r="SA115" s="69"/>
      <c r="SB115" s="69"/>
      <c r="SC115" s="69"/>
      <c r="SD115" s="69"/>
      <c r="SE115" s="69"/>
      <c r="SF115" s="69"/>
      <c r="SG115" s="69"/>
      <c r="SH115" s="69"/>
      <c r="SI115" s="69"/>
      <c r="SJ115" s="69"/>
      <c r="SK115" s="69"/>
      <c r="SL115" s="69"/>
      <c r="SM115" s="69"/>
      <c r="SN115" s="69"/>
      <c r="SO115" s="69"/>
      <c r="SP115" s="69"/>
      <c r="SQ115" s="69"/>
      <c r="SR115" s="69"/>
      <c r="SS115" s="69"/>
      <c r="ST115" s="69"/>
      <c r="SU115" s="69"/>
      <c r="SV115" s="69"/>
      <c r="SW115" s="69"/>
      <c r="SX115" s="69"/>
      <c r="SY115" s="69"/>
      <c r="SZ115" s="69"/>
      <c r="TA115" s="69"/>
      <c r="TB115" s="69"/>
      <c r="TC115" s="69"/>
      <c r="TD115" s="69"/>
      <c r="TE115" s="69"/>
      <c r="TF115" s="69"/>
      <c r="TG115" s="69"/>
      <c r="TH115" s="69"/>
      <c r="TI115" s="69"/>
      <c r="TJ115" s="69"/>
      <c r="TK115" s="69"/>
      <c r="TL115" s="69"/>
      <c r="TM115" s="69"/>
      <c r="TN115" s="69"/>
      <c r="TO115" s="69"/>
      <c r="TP115" s="69"/>
      <c r="TQ115" s="69"/>
      <c r="TR115" s="69"/>
      <c r="TS115" s="69"/>
      <c r="TT115" s="69"/>
      <c r="TU115" s="69"/>
      <c r="TV115" s="69"/>
      <c r="TW115" s="69"/>
      <c r="TX115" s="69"/>
      <c r="TY115" s="69"/>
      <c r="TZ115" s="69"/>
      <c r="UA115" s="69"/>
      <c r="UB115" s="69"/>
      <c r="UC115" s="69"/>
      <c r="UD115" s="69"/>
      <c r="UE115" s="69"/>
      <c r="UF115" s="69"/>
      <c r="UG115" s="69"/>
      <c r="UH115" s="69"/>
      <c r="UI115" s="69"/>
      <c r="UJ115" s="69"/>
      <c r="UK115" s="69"/>
      <c r="UL115" s="69"/>
      <c r="UM115" s="69"/>
      <c r="UN115" s="69"/>
      <c r="UO115" s="69"/>
      <c r="UP115" s="69"/>
      <c r="UQ115" s="69"/>
      <c r="UR115" s="69"/>
      <c r="US115" s="69"/>
      <c r="UT115" s="69"/>
      <c r="UU115" s="69"/>
      <c r="UV115" s="69"/>
      <c r="UW115" s="69"/>
      <c r="UX115" s="69"/>
      <c r="UY115" s="69"/>
      <c r="UZ115" s="69"/>
      <c r="VA115" s="69"/>
      <c r="VB115" s="69"/>
      <c r="VC115" s="69"/>
      <c r="VD115" s="69"/>
      <c r="VE115" s="69"/>
      <c r="VF115" s="69"/>
      <c r="VG115" s="69"/>
      <c r="VH115" s="69"/>
      <c r="VI115" s="69"/>
      <c r="VJ115" s="69"/>
      <c r="VK115" s="69"/>
      <c r="VL115" s="69"/>
      <c r="VM115" s="69"/>
      <c r="VN115" s="69"/>
      <c r="VO115" s="69"/>
      <c r="VP115" s="69"/>
      <c r="VQ115" s="69"/>
      <c r="VR115" s="69"/>
      <c r="VS115" s="69"/>
      <c r="VT115" s="69"/>
      <c r="VU115" s="69"/>
      <c r="VV115" s="69"/>
      <c r="VW115" s="69"/>
      <c r="VX115" s="69"/>
      <c r="VY115" s="69"/>
      <c r="VZ115" s="69"/>
      <c r="WA115" s="69"/>
      <c r="WB115" s="69"/>
      <c r="WC115" s="69"/>
      <c r="WD115" s="69"/>
      <c r="WE115" s="69"/>
      <c r="WF115" s="69"/>
      <c r="WG115" s="69"/>
      <c r="WH115" s="69"/>
      <c r="WI115" s="69"/>
      <c r="WJ115" s="69"/>
      <c r="WK115" s="69"/>
      <c r="WL115" s="69"/>
      <c r="WM115" s="69"/>
      <c r="WN115" s="69"/>
      <c r="WO115" s="69"/>
      <c r="WP115" s="69"/>
      <c r="WQ115" s="69"/>
      <c r="WR115" s="69"/>
      <c r="WS115" s="69"/>
      <c r="WT115" s="69"/>
      <c r="WU115" s="69"/>
      <c r="WV115" s="69"/>
      <c r="WW115" s="69"/>
      <c r="WX115" s="69"/>
      <c r="WY115" s="69"/>
      <c r="WZ115" s="69"/>
      <c r="XA115" s="69"/>
      <c r="XB115" s="69"/>
      <c r="XC115" s="69"/>
      <c r="XD115" s="69"/>
      <c r="XE115" s="69"/>
      <c r="XF115" s="69"/>
      <c r="XG115" s="69"/>
      <c r="XH115" s="69"/>
      <c r="XI115" s="69"/>
      <c r="XJ115" s="69"/>
      <c r="XK115" s="69"/>
      <c r="XL115" s="69"/>
      <c r="XM115" s="69"/>
      <c r="XN115" s="69"/>
      <c r="XO115" s="69"/>
      <c r="XP115" s="69"/>
      <c r="XQ115" s="69"/>
      <c r="XR115" s="69"/>
      <c r="XS115" s="69"/>
      <c r="XT115" s="69"/>
      <c r="XU115" s="69"/>
      <c r="XV115" s="69"/>
      <c r="XW115" s="69"/>
      <c r="XX115" s="69"/>
      <c r="XY115" s="69"/>
      <c r="XZ115" s="69"/>
      <c r="YA115" s="69"/>
      <c r="YB115" s="69"/>
      <c r="YC115" s="69"/>
      <c r="YD115" s="69"/>
      <c r="YE115" s="69"/>
      <c r="YF115" s="69"/>
      <c r="YG115" s="69"/>
      <c r="YH115" s="69"/>
      <c r="YI115" s="69"/>
      <c r="YJ115" s="69"/>
      <c r="YK115" s="69"/>
      <c r="YL115" s="69"/>
      <c r="YM115" s="69"/>
      <c r="YN115" s="69"/>
      <c r="YO115" s="69"/>
      <c r="YP115" s="69"/>
      <c r="YQ115" s="69"/>
      <c r="YR115" s="69"/>
      <c r="YS115" s="69"/>
      <c r="YT115" s="69"/>
      <c r="YU115" s="69"/>
      <c r="YV115" s="69"/>
      <c r="YW115" s="69"/>
      <c r="YX115" s="69"/>
      <c r="YY115" s="69"/>
      <c r="YZ115" s="69"/>
      <c r="ZA115" s="69"/>
      <c r="ZB115" s="69"/>
      <c r="ZC115" s="69"/>
      <c r="ZD115" s="69"/>
      <c r="ZE115" s="69"/>
      <c r="ZF115" s="69"/>
      <c r="ZG115" s="69"/>
      <c r="ZH115" s="69"/>
      <c r="ZI115" s="69"/>
      <c r="ZJ115" s="69"/>
      <c r="ZK115" s="69"/>
      <c r="ZL115" s="69"/>
      <c r="ZM115" s="69"/>
      <c r="ZN115" s="69"/>
      <c r="ZO115" s="69"/>
      <c r="ZP115" s="69"/>
      <c r="ZQ115" s="69"/>
      <c r="ZR115" s="69"/>
      <c r="ZS115" s="69"/>
      <c r="ZT115" s="69"/>
      <c r="ZU115" s="69"/>
      <c r="ZV115" s="69"/>
      <c r="ZW115" s="69"/>
      <c r="ZX115" s="69"/>
      <c r="ZY115" s="69"/>
      <c r="ZZ115" s="69"/>
      <c r="AAA115" s="69"/>
      <c r="AAB115" s="69"/>
      <c r="AAC115" s="69"/>
      <c r="AAD115" s="69"/>
      <c r="AAE115" s="69"/>
      <c r="AAF115" s="69"/>
      <c r="AAG115" s="69"/>
      <c r="AAH115" s="69"/>
      <c r="AAI115" s="69"/>
      <c r="AAJ115" s="69"/>
      <c r="AAK115" s="69"/>
      <c r="AAL115" s="69"/>
      <c r="AAM115" s="69"/>
      <c r="AAN115" s="69"/>
      <c r="AAO115" s="69"/>
      <c r="AAP115" s="69"/>
      <c r="AAQ115" s="69"/>
      <c r="AAR115" s="69"/>
      <c r="AAS115" s="69"/>
      <c r="AAT115" s="69"/>
      <c r="AAU115" s="69"/>
      <c r="AAV115" s="69"/>
      <c r="AAW115" s="69"/>
      <c r="AAX115" s="69"/>
      <c r="AAY115" s="69"/>
      <c r="AAZ115" s="69"/>
      <c r="ABA115" s="69"/>
      <c r="ABB115" s="69"/>
      <c r="ABC115" s="69"/>
      <c r="ABD115" s="69"/>
      <c r="ABE115" s="69"/>
      <c r="ABF115" s="69"/>
      <c r="ABG115" s="69"/>
      <c r="ABH115" s="69"/>
      <c r="ABI115" s="69"/>
      <c r="ABJ115" s="69"/>
      <c r="ABK115" s="69"/>
      <c r="ABL115" s="69"/>
      <c r="ABM115" s="69"/>
      <c r="ABN115" s="69"/>
      <c r="ABO115" s="69"/>
      <c r="ABP115" s="69"/>
      <c r="ABQ115" s="69"/>
      <c r="ABR115" s="69"/>
      <c r="ABS115" s="69"/>
      <c r="ABT115" s="69"/>
      <c r="ABU115" s="69"/>
      <c r="ABV115" s="69"/>
      <c r="ABW115" s="69"/>
      <c r="ABX115" s="69"/>
      <c r="ABY115" s="69"/>
      <c r="ABZ115" s="69"/>
      <c r="ACA115" s="69"/>
      <c r="ACB115" s="69"/>
      <c r="ACC115" s="69"/>
      <c r="ACD115" s="69"/>
      <c r="ACE115" s="69"/>
      <c r="ACF115" s="69"/>
      <c r="ACG115" s="69"/>
      <c r="ACH115" s="69"/>
      <c r="ACI115" s="69"/>
      <c r="ACJ115" s="69"/>
      <c r="ACK115" s="69"/>
      <c r="ACL115" s="69"/>
      <c r="ACM115" s="69"/>
      <c r="ACN115" s="69"/>
      <c r="ACO115" s="69"/>
      <c r="ACP115" s="69"/>
      <c r="ACQ115" s="69"/>
      <c r="ACR115" s="69"/>
      <c r="ACS115" s="69"/>
      <c r="ACT115" s="69"/>
      <c r="ACU115" s="69"/>
      <c r="ACV115" s="69"/>
      <c r="ACW115" s="69"/>
      <c r="ACX115" s="69"/>
      <c r="ACY115" s="69"/>
      <c r="ACZ115" s="69"/>
      <c r="ADA115" s="69"/>
      <c r="ADB115" s="69"/>
      <c r="ADC115" s="69"/>
      <c r="ADD115" s="69"/>
      <c r="ADE115" s="69"/>
      <c r="ADF115" s="69"/>
      <c r="ADG115" s="69"/>
      <c r="ADH115" s="69"/>
      <c r="ADI115" s="69"/>
      <c r="ADJ115" s="69"/>
      <c r="ADK115" s="69"/>
      <c r="ADL115" s="69"/>
      <c r="ADM115" s="69"/>
      <c r="ADN115" s="69"/>
      <c r="ADO115" s="69"/>
      <c r="ADP115" s="69"/>
      <c r="ADQ115" s="69"/>
      <c r="ADR115" s="69"/>
      <c r="ADS115" s="69"/>
      <c r="ADT115" s="69"/>
      <c r="ADU115" s="69"/>
      <c r="ADV115" s="69"/>
      <c r="ADW115" s="69"/>
      <c r="ADX115" s="69"/>
      <c r="ADY115" s="69"/>
      <c r="ADZ115" s="69"/>
      <c r="AEA115" s="69"/>
      <c r="AEB115" s="69"/>
      <c r="AEC115" s="69"/>
      <c r="AED115" s="69"/>
      <c r="AEE115" s="69"/>
      <c r="AEF115" s="69"/>
      <c r="AEG115" s="69"/>
      <c r="AEH115" s="69"/>
      <c r="AEI115" s="69"/>
      <c r="AEJ115" s="69"/>
      <c r="AEK115" s="69"/>
      <c r="AEL115" s="69"/>
      <c r="AEM115" s="69"/>
      <c r="AEN115" s="69"/>
      <c r="AEO115" s="69"/>
      <c r="AEP115" s="69"/>
      <c r="AEQ115" s="69"/>
      <c r="AER115" s="69"/>
      <c r="AES115" s="69"/>
      <c r="AET115" s="69"/>
      <c r="AEU115" s="69"/>
      <c r="AEV115" s="69"/>
      <c r="AEW115" s="69"/>
      <c r="AEX115" s="69"/>
      <c r="AEY115" s="69"/>
      <c r="AEZ115" s="69"/>
      <c r="AFA115" s="69"/>
      <c r="AFB115" s="69"/>
      <c r="AFC115" s="69"/>
      <c r="AFD115" s="69"/>
      <c r="AFE115" s="69"/>
      <c r="AFF115" s="69"/>
      <c r="AFG115" s="69"/>
      <c r="AFH115" s="69"/>
      <c r="AFI115" s="69"/>
      <c r="AFJ115" s="69"/>
      <c r="AFK115" s="69"/>
      <c r="AFL115" s="69"/>
      <c r="AFM115" s="69"/>
      <c r="AFN115" s="69"/>
      <c r="AFO115" s="69"/>
      <c r="AFP115" s="69"/>
      <c r="AFQ115" s="69"/>
      <c r="AFR115" s="69"/>
      <c r="AFS115" s="69"/>
      <c r="AFT115" s="69"/>
      <c r="AFU115" s="69"/>
      <c r="AFV115" s="69"/>
      <c r="AFW115" s="69"/>
      <c r="AFX115" s="69"/>
      <c r="AFY115" s="69"/>
      <c r="AFZ115" s="69"/>
      <c r="AGA115" s="69"/>
      <c r="AGB115" s="69"/>
      <c r="AGC115" s="69"/>
      <c r="AGD115" s="69"/>
      <c r="AGE115" s="69"/>
      <c r="AGF115" s="69"/>
      <c r="AGG115" s="69"/>
      <c r="AGH115" s="69"/>
      <c r="AGI115" s="69"/>
      <c r="AGJ115" s="69"/>
      <c r="AGK115" s="69"/>
      <c r="AGL115" s="69"/>
      <c r="AGM115" s="69"/>
      <c r="AGN115" s="69"/>
      <c r="AGO115" s="69"/>
      <c r="AGP115" s="69"/>
      <c r="AGQ115" s="69"/>
      <c r="AGR115" s="69"/>
      <c r="AGS115" s="69"/>
      <c r="AGT115" s="69"/>
      <c r="AGU115" s="69"/>
      <c r="AGV115" s="69"/>
      <c r="AGW115" s="69"/>
      <c r="AGX115" s="69"/>
      <c r="AGY115" s="69"/>
      <c r="AGZ115" s="69"/>
      <c r="AHA115" s="69"/>
      <c r="AHB115" s="69"/>
      <c r="AHC115" s="69"/>
      <c r="AHD115" s="69"/>
      <c r="AHE115" s="69"/>
      <c r="AHF115" s="69"/>
      <c r="AHG115" s="69"/>
      <c r="AHH115" s="69"/>
      <c r="AHI115" s="69"/>
      <c r="AHJ115" s="69"/>
      <c r="AHK115" s="69"/>
      <c r="AHL115" s="69"/>
      <c r="AHM115" s="69"/>
      <c r="AHN115" s="69"/>
      <c r="AHO115" s="69"/>
      <c r="AHP115" s="69"/>
      <c r="AHQ115" s="69"/>
      <c r="AHR115" s="69"/>
      <c r="AHS115" s="69"/>
      <c r="AHT115" s="69"/>
      <c r="AHU115" s="69"/>
      <c r="AHV115" s="69"/>
      <c r="AHW115" s="69"/>
      <c r="AHX115" s="69"/>
      <c r="AHY115" s="69"/>
      <c r="AHZ115" s="69"/>
      <c r="AIA115" s="69"/>
      <c r="AIB115" s="69"/>
      <c r="AIC115" s="69"/>
      <c r="AID115" s="69"/>
      <c r="AIE115" s="69"/>
      <c r="AIF115" s="69"/>
      <c r="AIG115" s="69"/>
      <c r="AIH115" s="69"/>
      <c r="AII115" s="69"/>
      <c r="AIJ115" s="69"/>
      <c r="AIK115" s="69"/>
      <c r="AIL115" s="69"/>
      <c r="AIM115" s="69"/>
      <c r="AIN115" s="69"/>
      <c r="AIO115" s="69"/>
      <c r="AIP115" s="69"/>
      <c r="AIQ115" s="69"/>
      <c r="AIR115" s="69"/>
      <c r="AIS115" s="69"/>
      <c r="AIT115" s="69"/>
      <c r="AIU115" s="69"/>
      <c r="AIV115" s="69"/>
      <c r="AIW115" s="69"/>
      <c r="AIX115" s="69"/>
      <c r="AIY115" s="69"/>
      <c r="AIZ115" s="69"/>
      <c r="AJA115" s="69"/>
      <c r="AJB115" s="69"/>
      <c r="AJC115" s="69"/>
      <c r="AJD115" s="69"/>
      <c r="AJE115" s="69"/>
      <c r="AJF115" s="69"/>
      <c r="AJG115" s="69"/>
      <c r="AJH115" s="69"/>
      <c r="AJI115" s="69"/>
      <c r="AJJ115" s="69"/>
      <c r="AJK115" s="69"/>
      <c r="AJL115" s="69"/>
      <c r="AJM115" s="69"/>
      <c r="AJN115" s="69"/>
      <c r="AJO115" s="69"/>
      <c r="AJP115" s="69"/>
      <c r="AJQ115" s="69"/>
      <c r="AJR115" s="69"/>
      <c r="AJS115" s="69"/>
      <c r="AJT115" s="69"/>
      <c r="AJU115" s="69"/>
      <c r="AJV115" s="69"/>
      <c r="AJW115" s="69"/>
      <c r="AJX115" s="69"/>
      <c r="AJY115" s="69"/>
      <c r="AJZ115" s="69"/>
      <c r="AKA115" s="69"/>
      <c r="AKB115" s="69"/>
      <c r="AKC115" s="69"/>
      <c r="AKD115" s="69"/>
      <c r="AKE115" s="69"/>
      <c r="AKF115" s="69"/>
      <c r="AKG115" s="69"/>
      <c r="AKH115" s="69"/>
      <c r="AKI115" s="69"/>
      <c r="AKJ115" s="69"/>
      <c r="AKK115" s="69"/>
      <c r="AKL115" s="69"/>
      <c r="AKM115" s="69"/>
      <c r="AKN115" s="69"/>
      <c r="AKO115" s="69"/>
      <c r="AKP115" s="69"/>
      <c r="AKQ115" s="69"/>
      <c r="AKR115" s="69"/>
      <c r="AKS115" s="69"/>
      <c r="AKT115" s="69"/>
      <c r="AKU115" s="69"/>
      <c r="AKV115" s="69"/>
      <c r="AKW115" s="69"/>
      <c r="AKX115" s="69"/>
      <c r="AKY115" s="69"/>
      <c r="AKZ115" s="69"/>
      <c r="ALA115" s="69"/>
      <c r="ALB115" s="69"/>
      <c r="ALC115" s="69"/>
      <c r="ALD115" s="69"/>
      <c r="ALE115" s="69"/>
      <c r="ALF115" s="69"/>
      <c r="ALG115" s="69"/>
      <c r="ALH115" s="69"/>
      <c r="ALI115" s="69"/>
      <c r="ALJ115" s="69"/>
      <c r="ALK115" s="69"/>
      <c r="ALL115" s="69"/>
      <c r="ALM115" s="69"/>
      <c r="ALN115" s="69"/>
      <c r="ALO115" s="69"/>
      <c r="ALP115" s="69"/>
      <c r="ALQ115" s="69"/>
      <c r="ALR115" s="69"/>
      <c r="ALS115" s="69"/>
      <c r="ALT115" s="69"/>
      <c r="ALU115" s="69"/>
      <c r="ALV115" s="69"/>
      <c r="ALW115" s="69"/>
      <c r="ALX115" s="69"/>
      <c r="ALY115" s="69"/>
      <c r="ALZ115" s="69"/>
      <c r="AMA115" s="69"/>
      <c r="AMB115" s="69"/>
      <c r="AMC115" s="69"/>
      <c r="AMD115" s="69"/>
      <c r="AME115" s="69"/>
      <c r="AMF115" s="69"/>
      <c r="AMG115" s="69"/>
      <c r="AMH115" s="69"/>
      <c r="AMI115" s="69"/>
      <c r="AMJ115" s="69"/>
      <c r="AMK115" s="69"/>
    </row>
    <row r="116" spans="1:1025" ht="16.5" x14ac:dyDescent="0.25">
      <c r="B116" s="28" t="s">
        <v>144</v>
      </c>
      <c r="C116" s="58">
        <f>E112*57.93/100</f>
        <v>79688.72987190001</v>
      </c>
      <c r="D116" s="29">
        <f>E112*42.07/100</f>
        <v>57871.653128100006</v>
      </c>
      <c r="E116" s="21"/>
    </row>
    <row r="117" spans="1:1025" x14ac:dyDescent="0.25">
      <c r="B117" s="16"/>
      <c r="C117" s="19"/>
      <c r="D117" s="19"/>
      <c r="E117" s="21"/>
    </row>
    <row r="118" spans="1:1025" ht="16.5" x14ac:dyDescent="0.25">
      <c r="B118" s="16"/>
      <c r="C118" s="29">
        <f>C112+C116</f>
        <v>287850.20987190004</v>
      </c>
      <c r="D118" s="60">
        <f>D112+D116</f>
        <v>1310462.3731281003</v>
      </c>
      <c r="E118" s="24">
        <f>C118+D118</f>
        <v>1598312.5830000003</v>
      </c>
    </row>
    <row r="119" spans="1:1025" x14ac:dyDescent="0.25">
      <c r="B119" s="16"/>
      <c r="C119" s="19"/>
      <c r="D119" s="19"/>
      <c r="E119" s="24">
        <f>E118-D128</f>
        <v>0</v>
      </c>
    </row>
    <row r="120" spans="1:1025" x14ac:dyDescent="0.25">
      <c r="B120" s="16"/>
      <c r="C120" s="30"/>
      <c r="D120" s="32"/>
      <c r="E120" s="21"/>
    </row>
    <row r="121" spans="1:1025" x14ac:dyDescent="0.25">
      <c r="B121" s="16"/>
      <c r="C121" s="30"/>
      <c r="D121" s="32"/>
      <c r="E121" s="21"/>
    </row>
    <row r="122" spans="1:1025" ht="15.75" x14ac:dyDescent="0.25">
      <c r="B122" s="59" t="s">
        <v>11</v>
      </c>
      <c r="C122" s="30"/>
      <c r="D122" s="32">
        <f>C13+C15+C19+C26+C27+C28+C29+C30+C32+C35+C44+C48+C79+D118</f>
        <v>1361034.6031281003</v>
      </c>
      <c r="E122" s="21"/>
      <c r="G122" s="116" t="s">
        <v>3</v>
      </c>
      <c r="H122" s="70">
        <f>K9</f>
        <v>251894.35</v>
      </c>
    </row>
    <row r="123" spans="1:1025" ht="15.75" x14ac:dyDescent="0.25">
      <c r="B123" s="9" t="s">
        <v>12</v>
      </c>
      <c r="C123" s="30"/>
      <c r="D123" s="32"/>
      <c r="E123" s="21"/>
      <c r="G123" s="118" t="s">
        <v>5</v>
      </c>
      <c r="H123" s="70">
        <f>K11+K21+K23</f>
        <v>1357959.9</v>
      </c>
    </row>
    <row r="124" spans="1:1025" ht="15.75" x14ac:dyDescent="0.25">
      <c r="B124" s="57" t="s">
        <v>15</v>
      </c>
      <c r="C124" s="30"/>
      <c r="D124" s="21">
        <f>C68+C69+C70+C78+C116</f>
        <v>208255.14987190001</v>
      </c>
      <c r="E124" s="21"/>
      <c r="G124" s="117" t="s">
        <v>18</v>
      </c>
      <c r="H124" s="70">
        <f>K27</f>
        <v>105225</v>
      </c>
    </row>
    <row r="125" spans="1:1025" ht="15.75" x14ac:dyDescent="0.25">
      <c r="B125" s="9" t="s">
        <v>145</v>
      </c>
      <c r="C125" s="30"/>
      <c r="D125" s="21"/>
      <c r="E125" s="18"/>
      <c r="G125" s="119" t="s">
        <v>4</v>
      </c>
      <c r="H125" s="70">
        <f>K10</f>
        <v>3720</v>
      </c>
    </row>
    <row r="126" spans="1:1025" ht="15.75" x14ac:dyDescent="0.25">
      <c r="B126" s="65" t="s">
        <v>10</v>
      </c>
      <c r="C126" s="1"/>
      <c r="D126" s="11">
        <f>C89+C109</f>
        <v>29022.83</v>
      </c>
      <c r="E126"/>
      <c r="G126" s="49" t="s">
        <v>157</v>
      </c>
      <c r="H126" s="71">
        <f>K12+K22+K31+K35+K36+K37+K38+K39+K40+K46+K47+K50</f>
        <v>14835.206000000002</v>
      </c>
    </row>
    <row r="127" spans="1:1025" x14ac:dyDescent="0.25">
      <c r="B127"/>
      <c r="C127" s="1"/>
      <c r="D127" s="1"/>
      <c r="E127"/>
      <c r="G127" s="69"/>
      <c r="H127" s="70"/>
    </row>
    <row r="128" spans="1:1025" x14ac:dyDescent="0.25">
      <c r="B128"/>
      <c r="C128" s="1"/>
      <c r="D128" s="1">
        <f>SUM(D122:D126)</f>
        <v>1598312.5830000003</v>
      </c>
      <c r="E128" s="1"/>
      <c r="G128" s="69"/>
      <c r="H128" s="70">
        <f>SUM(H122:H127)</f>
        <v>1733634.456</v>
      </c>
    </row>
    <row r="129" spans="1:1025" s="2" customFormat="1" ht="18.75" thickBot="1" x14ac:dyDescent="0.3">
      <c r="A129" s="69"/>
      <c r="B129" s="100"/>
      <c r="C129" s="115"/>
      <c r="D129" s="100"/>
      <c r="E129" s="100"/>
      <c r="F129" s="101"/>
      <c r="G129" s="69"/>
      <c r="H129" s="70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  <c r="BI129" s="69"/>
      <c r="BJ129" s="69"/>
      <c r="BK129" s="69"/>
      <c r="BL129" s="69"/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69"/>
      <c r="CI129" s="69"/>
      <c r="CJ129" s="69"/>
      <c r="CK129" s="69"/>
      <c r="CL129" s="69"/>
      <c r="CM129" s="69"/>
      <c r="CN129" s="69"/>
      <c r="CO129" s="69"/>
      <c r="CP129" s="69"/>
      <c r="CQ129" s="69"/>
      <c r="CR129" s="69"/>
      <c r="CS129" s="69"/>
      <c r="CT129" s="69"/>
      <c r="CU129" s="69"/>
      <c r="CV129" s="69"/>
      <c r="CW129" s="69"/>
      <c r="CX129" s="69"/>
      <c r="CY129" s="69"/>
      <c r="CZ129" s="69"/>
      <c r="DA129" s="69"/>
      <c r="DB129" s="69"/>
      <c r="DC129" s="69"/>
      <c r="DD129" s="69"/>
      <c r="DE129" s="69"/>
      <c r="DF129" s="69"/>
      <c r="DG129" s="69"/>
      <c r="DH129" s="69"/>
      <c r="DI129" s="69"/>
      <c r="DJ129" s="69"/>
      <c r="DK129" s="69"/>
      <c r="DL129" s="69"/>
      <c r="DM129" s="69"/>
      <c r="DN129" s="69"/>
      <c r="DO129" s="69"/>
      <c r="DP129" s="69"/>
      <c r="DQ129" s="69"/>
      <c r="DR129" s="69"/>
      <c r="DS129" s="69"/>
      <c r="DT129" s="69"/>
      <c r="DU129" s="69"/>
      <c r="DV129" s="69"/>
      <c r="DW129" s="69"/>
      <c r="DX129" s="69"/>
      <c r="DY129" s="69"/>
      <c r="DZ129" s="69"/>
      <c r="EA129" s="69"/>
      <c r="EB129" s="69"/>
      <c r="EC129" s="69"/>
      <c r="ED129" s="69"/>
      <c r="EE129" s="69"/>
      <c r="EF129" s="69"/>
      <c r="EG129" s="69"/>
      <c r="EH129" s="69"/>
      <c r="EI129" s="69"/>
      <c r="EJ129" s="69"/>
      <c r="EK129" s="69"/>
      <c r="EL129" s="69"/>
      <c r="EM129" s="69"/>
      <c r="EN129" s="69"/>
      <c r="EO129" s="69"/>
      <c r="EP129" s="69"/>
      <c r="EQ129" s="69"/>
      <c r="ER129" s="69"/>
      <c r="ES129" s="69"/>
      <c r="ET129" s="69"/>
      <c r="EU129" s="69"/>
      <c r="EV129" s="69"/>
      <c r="EW129" s="69"/>
      <c r="EX129" s="69"/>
      <c r="EY129" s="69"/>
      <c r="EZ129" s="69"/>
      <c r="FA129" s="69"/>
      <c r="FB129" s="69"/>
      <c r="FC129" s="69"/>
      <c r="FD129" s="69"/>
      <c r="FE129" s="69"/>
      <c r="FF129" s="69"/>
      <c r="FG129" s="69"/>
      <c r="FH129" s="69"/>
      <c r="FI129" s="69"/>
      <c r="FJ129" s="69"/>
      <c r="FK129" s="69"/>
      <c r="FL129" s="69"/>
      <c r="FM129" s="69"/>
      <c r="FN129" s="69"/>
      <c r="FO129" s="69"/>
      <c r="FP129" s="69"/>
      <c r="FQ129" s="69"/>
      <c r="FR129" s="69"/>
      <c r="FS129" s="69"/>
      <c r="FT129" s="69"/>
      <c r="FU129" s="69"/>
      <c r="FV129" s="69"/>
      <c r="FW129" s="69"/>
      <c r="FX129" s="69"/>
      <c r="FY129" s="69"/>
      <c r="FZ129" s="69"/>
      <c r="GA129" s="69"/>
      <c r="GB129" s="69"/>
      <c r="GC129" s="69"/>
      <c r="GD129" s="69"/>
      <c r="GE129" s="69"/>
      <c r="GF129" s="69"/>
      <c r="GG129" s="69"/>
      <c r="GH129" s="69"/>
      <c r="GI129" s="69"/>
      <c r="GJ129" s="69"/>
      <c r="GK129" s="69"/>
      <c r="GL129" s="69"/>
      <c r="GM129" s="69"/>
      <c r="GN129" s="69"/>
      <c r="GO129" s="69"/>
      <c r="GP129" s="69"/>
      <c r="GQ129" s="69"/>
      <c r="GR129" s="69"/>
      <c r="GS129" s="69"/>
      <c r="GT129" s="69"/>
      <c r="GU129" s="69"/>
      <c r="GV129" s="69"/>
      <c r="GW129" s="69"/>
      <c r="GX129" s="69"/>
      <c r="GY129" s="69"/>
      <c r="GZ129" s="69"/>
      <c r="HA129" s="69"/>
      <c r="HB129" s="69"/>
      <c r="HC129" s="69"/>
      <c r="HD129" s="69"/>
      <c r="HE129" s="69"/>
      <c r="HF129" s="69"/>
      <c r="HG129" s="69"/>
      <c r="HH129" s="69"/>
      <c r="HI129" s="69"/>
      <c r="HJ129" s="69"/>
      <c r="HK129" s="69"/>
      <c r="HL129" s="69"/>
      <c r="HM129" s="69"/>
      <c r="HN129" s="69"/>
      <c r="HO129" s="69"/>
      <c r="HP129" s="69"/>
      <c r="HQ129" s="69"/>
      <c r="HR129" s="69"/>
      <c r="HS129" s="69"/>
      <c r="HT129" s="69"/>
      <c r="HU129" s="69"/>
      <c r="HV129" s="69"/>
      <c r="HW129" s="69"/>
      <c r="HX129" s="69"/>
      <c r="HY129" s="69"/>
      <c r="HZ129" s="69"/>
      <c r="IA129" s="69"/>
      <c r="IB129" s="69"/>
      <c r="IC129" s="69"/>
      <c r="ID129" s="69"/>
      <c r="IE129" s="69"/>
      <c r="IF129" s="69"/>
      <c r="IG129" s="69"/>
      <c r="IH129" s="69"/>
      <c r="II129" s="69"/>
      <c r="IJ129" s="69"/>
      <c r="IK129" s="69"/>
      <c r="IL129" s="69"/>
      <c r="IM129" s="69"/>
      <c r="IN129" s="69"/>
      <c r="IO129" s="69"/>
      <c r="IP129" s="69"/>
      <c r="IQ129" s="69"/>
      <c r="IR129" s="69"/>
      <c r="IS129" s="69"/>
      <c r="IT129" s="69"/>
      <c r="IU129" s="69"/>
      <c r="IV129" s="69"/>
      <c r="IW129" s="69"/>
      <c r="IX129" s="69"/>
      <c r="IY129" s="69"/>
      <c r="IZ129" s="69"/>
      <c r="JA129" s="69"/>
      <c r="JB129" s="69"/>
      <c r="JC129" s="69"/>
      <c r="JD129" s="69"/>
      <c r="JE129" s="69"/>
      <c r="JF129" s="69"/>
      <c r="JG129" s="69"/>
      <c r="JH129" s="69"/>
      <c r="JI129" s="69"/>
      <c r="JJ129" s="69"/>
      <c r="JK129" s="69"/>
      <c r="JL129" s="69"/>
      <c r="JM129" s="69"/>
      <c r="JN129" s="69"/>
      <c r="JO129" s="69"/>
      <c r="JP129" s="69"/>
      <c r="JQ129" s="69"/>
      <c r="JR129" s="69"/>
      <c r="JS129" s="69"/>
      <c r="JT129" s="69"/>
      <c r="JU129" s="69"/>
      <c r="JV129" s="69"/>
      <c r="JW129" s="69"/>
      <c r="JX129" s="69"/>
      <c r="JY129" s="69"/>
      <c r="JZ129" s="69"/>
      <c r="KA129" s="69"/>
      <c r="KB129" s="69"/>
      <c r="KC129" s="69"/>
      <c r="KD129" s="69"/>
      <c r="KE129" s="69"/>
      <c r="KF129" s="69"/>
      <c r="KG129" s="69"/>
      <c r="KH129" s="69"/>
      <c r="KI129" s="69"/>
      <c r="KJ129" s="69"/>
      <c r="KK129" s="69"/>
      <c r="KL129" s="69"/>
      <c r="KM129" s="69"/>
      <c r="KN129" s="69"/>
      <c r="KO129" s="69"/>
      <c r="KP129" s="69"/>
      <c r="KQ129" s="69"/>
      <c r="KR129" s="69"/>
      <c r="KS129" s="69"/>
      <c r="KT129" s="69"/>
      <c r="KU129" s="69"/>
      <c r="KV129" s="69"/>
      <c r="KW129" s="69"/>
      <c r="KX129" s="69"/>
      <c r="KY129" s="69"/>
      <c r="KZ129" s="69"/>
      <c r="LA129" s="69"/>
      <c r="LB129" s="69"/>
      <c r="LC129" s="69"/>
      <c r="LD129" s="69"/>
      <c r="LE129" s="69"/>
      <c r="LF129" s="69"/>
      <c r="LG129" s="69"/>
      <c r="LH129" s="69"/>
      <c r="LI129" s="69"/>
      <c r="LJ129" s="69"/>
      <c r="LK129" s="69"/>
      <c r="LL129" s="69"/>
      <c r="LM129" s="69"/>
      <c r="LN129" s="69"/>
      <c r="LO129" s="69"/>
      <c r="LP129" s="69"/>
      <c r="LQ129" s="69"/>
      <c r="LR129" s="69"/>
      <c r="LS129" s="69"/>
      <c r="LT129" s="69"/>
      <c r="LU129" s="69"/>
      <c r="LV129" s="69"/>
      <c r="LW129" s="69"/>
      <c r="LX129" s="69"/>
      <c r="LY129" s="69"/>
      <c r="LZ129" s="69"/>
      <c r="MA129" s="69"/>
      <c r="MB129" s="69"/>
      <c r="MC129" s="69"/>
      <c r="MD129" s="69"/>
      <c r="ME129" s="69"/>
      <c r="MF129" s="69"/>
      <c r="MG129" s="69"/>
      <c r="MH129" s="69"/>
      <c r="MI129" s="69"/>
      <c r="MJ129" s="69"/>
      <c r="MK129" s="69"/>
      <c r="ML129" s="69"/>
      <c r="MM129" s="69"/>
      <c r="MN129" s="69"/>
      <c r="MO129" s="69"/>
      <c r="MP129" s="69"/>
      <c r="MQ129" s="69"/>
      <c r="MR129" s="69"/>
      <c r="MS129" s="69"/>
      <c r="MT129" s="69"/>
      <c r="MU129" s="69"/>
      <c r="MV129" s="69"/>
      <c r="MW129" s="69"/>
      <c r="MX129" s="69"/>
      <c r="MY129" s="69"/>
      <c r="MZ129" s="69"/>
      <c r="NA129" s="69"/>
      <c r="NB129" s="69"/>
      <c r="NC129" s="69"/>
      <c r="ND129" s="69"/>
      <c r="NE129" s="69"/>
      <c r="NF129" s="69"/>
      <c r="NG129" s="69"/>
      <c r="NH129" s="69"/>
      <c r="NI129" s="69"/>
      <c r="NJ129" s="69"/>
      <c r="NK129" s="69"/>
      <c r="NL129" s="69"/>
      <c r="NM129" s="69"/>
      <c r="NN129" s="69"/>
      <c r="NO129" s="69"/>
      <c r="NP129" s="69"/>
      <c r="NQ129" s="69"/>
      <c r="NR129" s="69"/>
      <c r="NS129" s="69"/>
      <c r="NT129" s="69"/>
      <c r="NU129" s="69"/>
      <c r="NV129" s="69"/>
      <c r="NW129" s="69"/>
      <c r="NX129" s="69"/>
      <c r="NY129" s="69"/>
      <c r="NZ129" s="69"/>
      <c r="OA129" s="69"/>
      <c r="OB129" s="69"/>
      <c r="OC129" s="69"/>
      <c r="OD129" s="69"/>
      <c r="OE129" s="69"/>
      <c r="OF129" s="69"/>
      <c r="OG129" s="69"/>
      <c r="OH129" s="69"/>
      <c r="OI129" s="69"/>
      <c r="OJ129" s="69"/>
      <c r="OK129" s="69"/>
      <c r="OL129" s="69"/>
      <c r="OM129" s="69"/>
      <c r="ON129" s="69"/>
      <c r="OO129" s="69"/>
      <c r="OP129" s="69"/>
      <c r="OQ129" s="69"/>
      <c r="OR129" s="69"/>
      <c r="OS129" s="69"/>
      <c r="OT129" s="69"/>
      <c r="OU129" s="69"/>
      <c r="OV129" s="69"/>
      <c r="OW129" s="69"/>
      <c r="OX129" s="69"/>
      <c r="OY129" s="69"/>
      <c r="OZ129" s="69"/>
      <c r="PA129" s="69"/>
      <c r="PB129" s="69"/>
      <c r="PC129" s="69"/>
      <c r="PD129" s="69"/>
      <c r="PE129" s="69"/>
      <c r="PF129" s="69"/>
      <c r="PG129" s="69"/>
      <c r="PH129" s="69"/>
      <c r="PI129" s="69"/>
      <c r="PJ129" s="69"/>
      <c r="PK129" s="69"/>
      <c r="PL129" s="69"/>
      <c r="PM129" s="69"/>
      <c r="PN129" s="69"/>
      <c r="PO129" s="69"/>
      <c r="PP129" s="69"/>
      <c r="PQ129" s="69"/>
      <c r="PR129" s="69"/>
      <c r="PS129" s="69"/>
      <c r="PT129" s="69"/>
      <c r="PU129" s="69"/>
      <c r="PV129" s="69"/>
      <c r="PW129" s="69"/>
      <c r="PX129" s="69"/>
      <c r="PY129" s="69"/>
      <c r="PZ129" s="69"/>
      <c r="QA129" s="69"/>
      <c r="QB129" s="69"/>
      <c r="QC129" s="69"/>
      <c r="QD129" s="69"/>
      <c r="QE129" s="69"/>
      <c r="QF129" s="69"/>
      <c r="QG129" s="69"/>
      <c r="QH129" s="69"/>
      <c r="QI129" s="69"/>
      <c r="QJ129" s="69"/>
      <c r="QK129" s="69"/>
      <c r="QL129" s="69"/>
      <c r="QM129" s="69"/>
      <c r="QN129" s="69"/>
      <c r="QO129" s="69"/>
      <c r="QP129" s="69"/>
      <c r="QQ129" s="69"/>
      <c r="QR129" s="69"/>
      <c r="QS129" s="69"/>
      <c r="QT129" s="69"/>
      <c r="QU129" s="69"/>
      <c r="QV129" s="69"/>
      <c r="QW129" s="69"/>
      <c r="QX129" s="69"/>
      <c r="QY129" s="69"/>
      <c r="QZ129" s="69"/>
      <c r="RA129" s="69"/>
      <c r="RB129" s="69"/>
      <c r="RC129" s="69"/>
      <c r="RD129" s="69"/>
      <c r="RE129" s="69"/>
      <c r="RF129" s="69"/>
      <c r="RG129" s="69"/>
      <c r="RH129" s="69"/>
      <c r="RI129" s="69"/>
      <c r="RJ129" s="69"/>
      <c r="RK129" s="69"/>
      <c r="RL129" s="69"/>
      <c r="RM129" s="69"/>
      <c r="RN129" s="69"/>
      <c r="RO129" s="69"/>
      <c r="RP129" s="69"/>
      <c r="RQ129" s="69"/>
      <c r="RR129" s="69"/>
      <c r="RS129" s="69"/>
      <c r="RT129" s="69"/>
      <c r="RU129" s="69"/>
      <c r="RV129" s="69"/>
      <c r="RW129" s="69"/>
      <c r="RX129" s="69"/>
      <c r="RY129" s="69"/>
      <c r="RZ129" s="69"/>
      <c r="SA129" s="69"/>
      <c r="SB129" s="69"/>
      <c r="SC129" s="69"/>
      <c r="SD129" s="69"/>
      <c r="SE129" s="69"/>
      <c r="SF129" s="69"/>
      <c r="SG129" s="69"/>
      <c r="SH129" s="69"/>
      <c r="SI129" s="69"/>
      <c r="SJ129" s="69"/>
      <c r="SK129" s="69"/>
      <c r="SL129" s="69"/>
      <c r="SM129" s="69"/>
      <c r="SN129" s="69"/>
      <c r="SO129" s="69"/>
      <c r="SP129" s="69"/>
      <c r="SQ129" s="69"/>
      <c r="SR129" s="69"/>
      <c r="SS129" s="69"/>
      <c r="ST129" s="69"/>
      <c r="SU129" s="69"/>
      <c r="SV129" s="69"/>
      <c r="SW129" s="69"/>
      <c r="SX129" s="69"/>
      <c r="SY129" s="69"/>
      <c r="SZ129" s="69"/>
      <c r="TA129" s="69"/>
      <c r="TB129" s="69"/>
      <c r="TC129" s="69"/>
      <c r="TD129" s="69"/>
      <c r="TE129" s="69"/>
      <c r="TF129" s="69"/>
      <c r="TG129" s="69"/>
      <c r="TH129" s="69"/>
      <c r="TI129" s="69"/>
      <c r="TJ129" s="69"/>
      <c r="TK129" s="69"/>
      <c r="TL129" s="69"/>
      <c r="TM129" s="69"/>
      <c r="TN129" s="69"/>
      <c r="TO129" s="69"/>
      <c r="TP129" s="69"/>
      <c r="TQ129" s="69"/>
      <c r="TR129" s="69"/>
      <c r="TS129" s="69"/>
      <c r="TT129" s="69"/>
      <c r="TU129" s="69"/>
      <c r="TV129" s="69"/>
      <c r="TW129" s="69"/>
      <c r="TX129" s="69"/>
      <c r="TY129" s="69"/>
      <c r="TZ129" s="69"/>
      <c r="UA129" s="69"/>
      <c r="UB129" s="69"/>
      <c r="UC129" s="69"/>
      <c r="UD129" s="69"/>
      <c r="UE129" s="69"/>
      <c r="UF129" s="69"/>
      <c r="UG129" s="69"/>
      <c r="UH129" s="69"/>
      <c r="UI129" s="69"/>
      <c r="UJ129" s="69"/>
      <c r="UK129" s="69"/>
      <c r="UL129" s="69"/>
      <c r="UM129" s="69"/>
      <c r="UN129" s="69"/>
      <c r="UO129" s="69"/>
      <c r="UP129" s="69"/>
      <c r="UQ129" s="69"/>
      <c r="UR129" s="69"/>
      <c r="US129" s="69"/>
      <c r="UT129" s="69"/>
      <c r="UU129" s="69"/>
      <c r="UV129" s="69"/>
      <c r="UW129" s="69"/>
      <c r="UX129" s="69"/>
      <c r="UY129" s="69"/>
      <c r="UZ129" s="69"/>
      <c r="VA129" s="69"/>
      <c r="VB129" s="69"/>
      <c r="VC129" s="69"/>
      <c r="VD129" s="69"/>
      <c r="VE129" s="69"/>
      <c r="VF129" s="69"/>
      <c r="VG129" s="69"/>
      <c r="VH129" s="69"/>
      <c r="VI129" s="69"/>
      <c r="VJ129" s="69"/>
      <c r="VK129" s="69"/>
      <c r="VL129" s="69"/>
      <c r="VM129" s="69"/>
      <c r="VN129" s="69"/>
      <c r="VO129" s="69"/>
      <c r="VP129" s="69"/>
      <c r="VQ129" s="69"/>
      <c r="VR129" s="69"/>
      <c r="VS129" s="69"/>
      <c r="VT129" s="69"/>
      <c r="VU129" s="69"/>
      <c r="VV129" s="69"/>
      <c r="VW129" s="69"/>
      <c r="VX129" s="69"/>
      <c r="VY129" s="69"/>
      <c r="VZ129" s="69"/>
      <c r="WA129" s="69"/>
      <c r="WB129" s="69"/>
      <c r="WC129" s="69"/>
      <c r="WD129" s="69"/>
      <c r="WE129" s="69"/>
      <c r="WF129" s="69"/>
      <c r="WG129" s="69"/>
      <c r="WH129" s="69"/>
      <c r="WI129" s="69"/>
      <c r="WJ129" s="69"/>
      <c r="WK129" s="69"/>
      <c r="WL129" s="69"/>
      <c r="WM129" s="69"/>
      <c r="WN129" s="69"/>
      <c r="WO129" s="69"/>
      <c r="WP129" s="69"/>
      <c r="WQ129" s="69"/>
      <c r="WR129" s="69"/>
      <c r="WS129" s="69"/>
      <c r="WT129" s="69"/>
      <c r="WU129" s="69"/>
      <c r="WV129" s="69"/>
      <c r="WW129" s="69"/>
      <c r="WX129" s="69"/>
      <c r="WY129" s="69"/>
      <c r="WZ129" s="69"/>
      <c r="XA129" s="69"/>
      <c r="XB129" s="69"/>
      <c r="XC129" s="69"/>
      <c r="XD129" s="69"/>
      <c r="XE129" s="69"/>
      <c r="XF129" s="69"/>
      <c r="XG129" s="69"/>
      <c r="XH129" s="69"/>
      <c r="XI129" s="69"/>
      <c r="XJ129" s="69"/>
      <c r="XK129" s="69"/>
      <c r="XL129" s="69"/>
      <c r="XM129" s="69"/>
      <c r="XN129" s="69"/>
      <c r="XO129" s="69"/>
      <c r="XP129" s="69"/>
      <c r="XQ129" s="69"/>
      <c r="XR129" s="69"/>
      <c r="XS129" s="69"/>
      <c r="XT129" s="69"/>
      <c r="XU129" s="69"/>
      <c r="XV129" s="69"/>
      <c r="XW129" s="69"/>
      <c r="XX129" s="69"/>
      <c r="XY129" s="69"/>
      <c r="XZ129" s="69"/>
      <c r="YA129" s="69"/>
      <c r="YB129" s="69"/>
      <c r="YC129" s="69"/>
      <c r="YD129" s="69"/>
      <c r="YE129" s="69"/>
      <c r="YF129" s="69"/>
      <c r="YG129" s="69"/>
      <c r="YH129" s="69"/>
      <c r="YI129" s="69"/>
      <c r="YJ129" s="69"/>
      <c r="YK129" s="69"/>
      <c r="YL129" s="69"/>
      <c r="YM129" s="69"/>
      <c r="YN129" s="69"/>
      <c r="YO129" s="69"/>
      <c r="YP129" s="69"/>
      <c r="YQ129" s="69"/>
      <c r="YR129" s="69"/>
      <c r="YS129" s="69"/>
      <c r="YT129" s="69"/>
      <c r="YU129" s="69"/>
      <c r="YV129" s="69"/>
      <c r="YW129" s="69"/>
      <c r="YX129" s="69"/>
      <c r="YY129" s="69"/>
      <c r="YZ129" s="69"/>
      <c r="ZA129" s="69"/>
      <c r="ZB129" s="69"/>
      <c r="ZC129" s="69"/>
      <c r="ZD129" s="69"/>
      <c r="ZE129" s="69"/>
      <c r="ZF129" s="69"/>
      <c r="ZG129" s="69"/>
      <c r="ZH129" s="69"/>
      <c r="ZI129" s="69"/>
      <c r="ZJ129" s="69"/>
      <c r="ZK129" s="69"/>
      <c r="ZL129" s="69"/>
      <c r="ZM129" s="69"/>
      <c r="ZN129" s="69"/>
      <c r="ZO129" s="69"/>
      <c r="ZP129" s="69"/>
      <c r="ZQ129" s="69"/>
      <c r="ZR129" s="69"/>
      <c r="ZS129" s="69"/>
      <c r="ZT129" s="69"/>
      <c r="ZU129" s="69"/>
      <c r="ZV129" s="69"/>
      <c r="ZW129" s="69"/>
      <c r="ZX129" s="69"/>
      <c r="ZY129" s="69"/>
      <c r="ZZ129" s="69"/>
      <c r="AAA129" s="69"/>
      <c r="AAB129" s="69"/>
      <c r="AAC129" s="69"/>
      <c r="AAD129" s="69"/>
      <c r="AAE129" s="69"/>
      <c r="AAF129" s="69"/>
      <c r="AAG129" s="69"/>
      <c r="AAH129" s="69"/>
      <c r="AAI129" s="69"/>
      <c r="AAJ129" s="69"/>
      <c r="AAK129" s="69"/>
      <c r="AAL129" s="69"/>
      <c r="AAM129" s="69"/>
      <c r="AAN129" s="69"/>
      <c r="AAO129" s="69"/>
      <c r="AAP129" s="69"/>
      <c r="AAQ129" s="69"/>
      <c r="AAR129" s="69"/>
      <c r="AAS129" s="69"/>
      <c r="AAT129" s="69"/>
      <c r="AAU129" s="69"/>
      <c r="AAV129" s="69"/>
      <c r="AAW129" s="69"/>
      <c r="AAX129" s="69"/>
      <c r="AAY129" s="69"/>
      <c r="AAZ129" s="69"/>
      <c r="ABA129" s="69"/>
      <c r="ABB129" s="69"/>
      <c r="ABC129" s="69"/>
      <c r="ABD129" s="69"/>
      <c r="ABE129" s="69"/>
      <c r="ABF129" s="69"/>
      <c r="ABG129" s="69"/>
      <c r="ABH129" s="69"/>
      <c r="ABI129" s="69"/>
      <c r="ABJ129" s="69"/>
      <c r="ABK129" s="69"/>
      <c r="ABL129" s="69"/>
      <c r="ABM129" s="69"/>
      <c r="ABN129" s="69"/>
      <c r="ABO129" s="69"/>
      <c r="ABP129" s="69"/>
      <c r="ABQ129" s="69"/>
      <c r="ABR129" s="69"/>
      <c r="ABS129" s="69"/>
      <c r="ABT129" s="69"/>
      <c r="ABU129" s="69"/>
      <c r="ABV129" s="69"/>
      <c r="ABW129" s="69"/>
      <c r="ABX129" s="69"/>
      <c r="ABY129" s="69"/>
      <c r="ABZ129" s="69"/>
      <c r="ACA129" s="69"/>
      <c r="ACB129" s="69"/>
      <c r="ACC129" s="69"/>
      <c r="ACD129" s="69"/>
      <c r="ACE129" s="69"/>
      <c r="ACF129" s="69"/>
      <c r="ACG129" s="69"/>
      <c r="ACH129" s="69"/>
      <c r="ACI129" s="69"/>
      <c r="ACJ129" s="69"/>
      <c r="ACK129" s="69"/>
      <c r="ACL129" s="69"/>
      <c r="ACM129" s="69"/>
      <c r="ACN129" s="69"/>
      <c r="ACO129" s="69"/>
      <c r="ACP129" s="69"/>
      <c r="ACQ129" s="69"/>
      <c r="ACR129" s="69"/>
      <c r="ACS129" s="69"/>
      <c r="ACT129" s="69"/>
      <c r="ACU129" s="69"/>
      <c r="ACV129" s="69"/>
      <c r="ACW129" s="69"/>
      <c r="ACX129" s="69"/>
      <c r="ACY129" s="69"/>
      <c r="ACZ129" s="69"/>
      <c r="ADA129" s="69"/>
      <c r="ADB129" s="69"/>
      <c r="ADC129" s="69"/>
      <c r="ADD129" s="69"/>
      <c r="ADE129" s="69"/>
      <c r="ADF129" s="69"/>
      <c r="ADG129" s="69"/>
      <c r="ADH129" s="69"/>
      <c r="ADI129" s="69"/>
      <c r="ADJ129" s="69"/>
      <c r="ADK129" s="69"/>
      <c r="ADL129" s="69"/>
      <c r="ADM129" s="69"/>
      <c r="ADN129" s="69"/>
      <c r="ADO129" s="69"/>
      <c r="ADP129" s="69"/>
      <c r="ADQ129" s="69"/>
      <c r="ADR129" s="69"/>
      <c r="ADS129" s="69"/>
      <c r="ADT129" s="69"/>
      <c r="ADU129" s="69"/>
      <c r="ADV129" s="69"/>
      <c r="ADW129" s="69"/>
      <c r="ADX129" s="69"/>
      <c r="ADY129" s="69"/>
      <c r="ADZ129" s="69"/>
      <c r="AEA129" s="69"/>
      <c r="AEB129" s="69"/>
      <c r="AEC129" s="69"/>
      <c r="AED129" s="69"/>
      <c r="AEE129" s="69"/>
      <c r="AEF129" s="69"/>
      <c r="AEG129" s="69"/>
      <c r="AEH129" s="69"/>
      <c r="AEI129" s="69"/>
      <c r="AEJ129" s="69"/>
      <c r="AEK129" s="69"/>
      <c r="AEL129" s="69"/>
      <c r="AEM129" s="69"/>
      <c r="AEN129" s="69"/>
      <c r="AEO129" s="69"/>
      <c r="AEP129" s="69"/>
      <c r="AEQ129" s="69"/>
      <c r="AER129" s="69"/>
      <c r="AES129" s="69"/>
      <c r="AET129" s="69"/>
      <c r="AEU129" s="69"/>
      <c r="AEV129" s="69"/>
      <c r="AEW129" s="69"/>
      <c r="AEX129" s="69"/>
      <c r="AEY129" s="69"/>
      <c r="AEZ129" s="69"/>
      <c r="AFA129" s="69"/>
      <c r="AFB129" s="69"/>
      <c r="AFC129" s="69"/>
      <c r="AFD129" s="69"/>
      <c r="AFE129" s="69"/>
      <c r="AFF129" s="69"/>
      <c r="AFG129" s="69"/>
      <c r="AFH129" s="69"/>
      <c r="AFI129" s="69"/>
      <c r="AFJ129" s="69"/>
      <c r="AFK129" s="69"/>
      <c r="AFL129" s="69"/>
      <c r="AFM129" s="69"/>
      <c r="AFN129" s="69"/>
      <c r="AFO129" s="69"/>
      <c r="AFP129" s="69"/>
      <c r="AFQ129" s="69"/>
      <c r="AFR129" s="69"/>
      <c r="AFS129" s="69"/>
      <c r="AFT129" s="69"/>
      <c r="AFU129" s="69"/>
      <c r="AFV129" s="69"/>
      <c r="AFW129" s="69"/>
      <c r="AFX129" s="69"/>
      <c r="AFY129" s="69"/>
      <c r="AFZ129" s="69"/>
      <c r="AGA129" s="69"/>
      <c r="AGB129" s="69"/>
      <c r="AGC129" s="69"/>
      <c r="AGD129" s="69"/>
      <c r="AGE129" s="69"/>
      <c r="AGF129" s="69"/>
      <c r="AGG129" s="69"/>
      <c r="AGH129" s="69"/>
      <c r="AGI129" s="69"/>
      <c r="AGJ129" s="69"/>
      <c r="AGK129" s="69"/>
      <c r="AGL129" s="69"/>
      <c r="AGM129" s="69"/>
      <c r="AGN129" s="69"/>
      <c r="AGO129" s="69"/>
      <c r="AGP129" s="69"/>
      <c r="AGQ129" s="69"/>
      <c r="AGR129" s="69"/>
      <c r="AGS129" s="69"/>
      <c r="AGT129" s="69"/>
      <c r="AGU129" s="69"/>
      <c r="AGV129" s="69"/>
      <c r="AGW129" s="69"/>
      <c r="AGX129" s="69"/>
      <c r="AGY129" s="69"/>
      <c r="AGZ129" s="69"/>
      <c r="AHA129" s="69"/>
      <c r="AHB129" s="69"/>
      <c r="AHC129" s="69"/>
      <c r="AHD129" s="69"/>
      <c r="AHE129" s="69"/>
      <c r="AHF129" s="69"/>
      <c r="AHG129" s="69"/>
      <c r="AHH129" s="69"/>
      <c r="AHI129" s="69"/>
      <c r="AHJ129" s="69"/>
      <c r="AHK129" s="69"/>
      <c r="AHL129" s="69"/>
      <c r="AHM129" s="69"/>
      <c r="AHN129" s="69"/>
      <c r="AHO129" s="69"/>
      <c r="AHP129" s="69"/>
      <c r="AHQ129" s="69"/>
      <c r="AHR129" s="69"/>
      <c r="AHS129" s="69"/>
      <c r="AHT129" s="69"/>
      <c r="AHU129" s="69"/>
      <c r="AHV129" s="69"/>
      <c r="AHW129" s="69"/>
      <c r="AHX129" s="69"/>
      <c r="AHY129" s="69"/>
      <c r="AHZ129" s="69"/>
      <c r="AIA129" s="69"/>
      <c r="AIB129" s="69"/>
      <c r="AIC129" s="69"/>
      <c r="AID129" s="69"/>
      <c r="AIE129" s="69"/>
      <c r="AIF129" s="69"/>
      <c r="AIG129" s="69"/>
      <c r="AIH129" s="69"/>
      <c r="AII129" s="69"/>
      <c r="AIJ129" s="69"/>
      <c r="AIK129" s="69"/>
      <c r="AIL129" s="69"/>
      <c r="AIM129" s="69"/>
      <c r="AIN129" s="69"/>
      <c r="AIO129" s="69"/>
      <c r="AIP129" s="69"/>
      <c r="AIQ129" s="69"/>
      <c r="AIR129" s="69"/>
      <c r="AIS129" s="69"/>
      <c r="AIT129" s="69"/>
      <c r="AIU129" s="69"/>
      <c r="AIV129" s="69"/>
      <c r="AIW129" s="69"/>
      <c r="AIX129" s="69"/>
      <c r="AIY129" s="69"/>
      <c r="AIZ129" s="69"/>
      <c r="AJA129" s="69"/>
      <c r="AJB129" s="69"/>
      <c r="AJC129" s="69"/>
      <c r="AJD129" s="69"/>
      <c r="AJE129" s="69"/>
      <c r="AJF129" s="69"/>
      <c r="AJG129" s="69"/>
      <c r="AJH129" s="69"/>
      <c r="AJI129" s="69"/>
      <c r="AJJ129" s="69"/>
      <c r="AJK129" s="69"/>
      <c r="AJL129" s="69"/>
      <c r="AJM129" s="69"/>
      <c r="AJN129" s="69"/>
      <c r="AJO129" s="69"/>
      <c r="AJP129" s="69"/>
      <c r="AJQ129" s="69"/>
      <c r="AJR129" s="69"/>
      <c r="AJS129" s="69"/>
      <c r="AJT129" s="69"/>
      <c r="AJU129" s="69"/>
      <c r="AJV129" s="69"/>
      <c r="AJW129" s="69"/>
      <c r="AJX129" s="69"/>
      <c r="AJY129" s="69"/>
      <c r="AJZ129" s="69"/>
      <c r="AKA129" s="69"/>
      <c r="AKB129" s="69"/>
      <c r="AKC129" s="69"/>
      <c r="AKD129" s="69"/>
      <c r="AKE129" s="69"/>
      <c r="AKF129" s="69"/>
      <c r="AKG129" s="69"/>
      <c r="AKH129" s="69"/>
      <c r="AKI129" s="69"/>
      <c r="AKJ129" s="69"/>
      <c r="AKK129" s="69"/>
      <c r="AKL129" s="69"/>
      <c r="AKM129" s="69"/>
      <c r="AKN129" s="69"/>
      <c r="AKO129" s="69"/>
      <c r="AKP129" s="69"/>
      <c r="AKQ129" s="69"/>
      <c r="AKR129" s="69"/>
      <c r="AKS129" s="69"/>
      <c r="AKT129" s="69"/>
      <c r="AKU129" s="69"/>
      <c r="AKV129" s="69"/>
      <c r="AKW129" s="69"/>
      <c r="AKX129" s="69"/>
      <c r="AKY129" s="69"/>
      <c r="AKZ129" s="69"/>
      <c r="ALA129" s="69"/>
      <c r="ALB129" s="69"/>
      <c r="ALC129" s="69"/>
      <c r="ALD129" s="69"/>
      <c r="ALE129" s="69"/>
      <c r="ALF129" s="69"/>
      <c r="ALG129" s="69"/>
      <c r="ALH129" s="69"/>
      <c r="ALI129" s="69"/>
      <c r="ALJ129" s="69"/>
      <c r="ALK129" s="69"/>
      <c r="ALL129" s="69"/>
      <c r="ALM129" s="69"/>
      <c r="ALN129" s="69"/>
      <c r="ALO129" s="69"/>
      <c r="ALP129" s="69"/>
      <c r="ALQ129" s="69"/>
      <c r="ALR129" s="69"/>
      <c r="ALS129" s="69"/>
      <c r="ALT129" s="69"/>
      <c r="ALU129" s="69"/>
      <c r="ALV129" s="69"/>
      <c r="ALW129" s="69"/>
      <c r="ALX129" s="69"/>
      <c r="ALY129" s="69"/>
      <c r="ALZ129" s="69"/>
      <c r="AMA129" s="69"/>
      <c r="AMB129" s="69"/>
      <c r="AMC129" s="69"/>
      <c r="AMD129" s="69"/>
      <c r="AME129" s="69"/>
      <c r="AMF129" s="69"/>
      <c r="AMG129" s="69"/>
      <c r="AMH129" s="69"/>
      <c r="AMI129" s="69"/>
      <c r="AMJ129" s="69"/>
      <c r="AMK129" s="69"/>
    </row>
    <row r="130" spans="1:1025" ht="23.25" x14ac:dyDescent="0.35">
      <c r="A130" s="33"/>
      <c r="B130" s="105" t="s">
        <v>25</v>
      </c>
      <c r="C130" s="105"/>
      <c r="D130" s="105"/>
      <c r="E130" s="105"/>
      <c r="F130" s="105"/>
      <c r="G130" s="105"/>
      <c r="H130" s="105"/>
      <c r="I130" s="105"/>
      <c r="J130" s="105"/>
      <c r="K130" s="105"/>
    </row>
    <row r="131" spans="1:1025" ht="23.25" x14ac:dyDescent="0.35">
      <c r="A131" s="33"/>
      <c r="B131" s="106" t="s">
        <v>191</v>
      </c>
      <c r="C131" s="106"/>
      <c r="D131" s="106"/>
      <c r="E131" s="106"/>
      <c r="F131" s="106"/>
      <c r="G131" s="106"/>
      <c r="H131" s="106"/>
      <c r="I131" s="106"/>
      <c r="J131" s="106"/>
      <c r="K131" s="106"/>
    </row>
    <row r="132" spans="1:1025" ht="24" thickBot="1" x14ac:dyDescent="0.4">
      <c r="B132" s="107" t="s">
        <v>158</v>
      </c>
      <c r="C132" s="107"/>
      <c r="D132" s="107"/>
      <c r="E132" s="107"/>
      <c r="F132" s="107"/>
      <c r="G132" s="107"/>
      <c r="H132" s="107"/>
      <c r="I132" s="107"/>
      <c r="J132" s="107"/>
      <c r="K132" s="107"/>
    </row>
    <row r="133" spans="1:1025" ht="18.75" thickBot="1" x14ac:dyDescent="0.3">
      <c r="B133" s="108" t="s">
        <v>27</v>
      </c>
      <c r="C133" s="108"/>
      <c r="D133" s="108"/>
      <c r="E133" s="108"/>
      <c r="F133" s="108"/>
      <c r="G133" s="109" t="s">
        <v>28</v>
      </c>
      <c r="H133" s="109"/>
      <c r="I133" s="109"/>
      <c r="J133" s="109"/>
      <c r="K133" s="109"/>
    </row>
    <row r="134" spans="1:1025" ht="17.25" thickBot="1" x14ac:dyDescent="0.3">
      <c r="B134" s="35" t="s">
        <v>29</v>
      </c>
      <c r="C134" s="36" t="s">
        <v>142</v>
      </c>
      <c r="D134" s="35" t="s">
        <v>143</v>
      </c>
      <c r="E134" s="35" t="s">
        <v>159</v>
      </c>
      <c r="F134" s="35" t="s">
        <v>30</v>
      </c>
      <c r="G134" s="35" t="s">
        <v>29</v>
      </c>
      <c r="H134" s="35" t="s">
        <v>142</v>
      </c>
      <c r="I134" s="35" t="s">
        <v>143</v>
      </c>
      <c r="J134" s="35" t="s">
        <v>159</v>
      </c>
      <c r="K134" s="35" t="s">
        <v>30</v>
      </c>
    </row>
    <row r="135" spans="1:1025" ht="16.5" x14ac:dyDescent="0.25">
      <c r="B135" s="14"/>
      <c r="C135" s="37"/>
      <c r="D135" s="14"/>
      <c r="E135" s="14"/>
      <c r="F135" s="14"/>
      <c r="G135" s="14"/>
      <c r="H135" s="14"/>
      <c r="I135" s="14"/>
      <c r="J135" s="14"/>
      <c r="K135" s="14"/>
    </row>
    <row r="136" spans="1:1025" ht="16.5" x14ac:dyDescent="0.25">
      <c r="B136" s="14" t="s">
        <v>31</v>
      </c>
      <c r="C136" s="37"/>
      <c r="D136" s="14"/>
      <c r="E136" s="14"/>
      <c r="F136" s="14"/>
      <c r="G136" s="14" t="s">
        <v>32</v>
      </c>
      <c r="H136" s="76"/>
      <c r="I136" s="76"/>
      <c r="J136" s="76"/>
      <c r="K136" s="14"/>
    </row>
    <row r="137" spans="1:1025" ht="17.25" x14ac:dyDescent="0.3">
      <c r="B137" s="38" t="s">
        <v>33</v>
      </c>
      <c r="C137" s="77"/>
      <c r="D137" s="79"/>
      <c r="E137" s="79">
        <v>0</v>
      </c>
      <c r="F137" s="52">
        <f>SUM(C137:E137)</f>
        <v>0</v>
      </c>
      <c r="G137" s="38" t="s">
        <v>34</v>
      </c>
      <c r="H137" s="39"/>
      <c r="I137" s="77"/>
      <c r="J137" s="77">
        <v>0</v>
      </c>
      <c r="K137" s="45">
        <f>SUM(H137:J137)</f>
        <v>0</v>
      </c>
    </row>
    <row r="138" spans="1:1025" ht="17.25" x14ac:dyDescent="0.3">
      <c r="B138" s="38" t="s">
        <v>35</v>
      </c>
      <c r="C138" s="77"/>
      <c r="D138" s="79">
        <v>10514.03</v>
      </c>
      <c r="E138" s="79">
        <v>77.239200000000011</v>
      </c>
      <c r="F138" s="52">
        <f t="shared" ref="F138:F201" si="3">SUM(C138:E138)</f>
        <v>10591.269200000001</v>
      </c>
      <c r="G138" s="38" t="s">
        <v>36</v>
      </c>
      <c r="H138" s="39"/>
      <c r="I138" s="77"/>
      <c r="J138" s="77">
        <v>0</v>
      </c>
      <c r="K138" s="45">
        <f t="shared" ref="K138:K178" si="4">SUM(H138:J138)</f>
        <v>0</v>
      </c>
    </row>
    <row r="139" spans="1:1025" ht="17.25" x14ac:dyDescent="0.3">
      <c r="B139" s="38" t="s">
        <v>37</v>
      </c>
      <c r="C139" s="77"/>
      <c r="D139" s="79">
        <v>1008.86</v>
      </c>
      <c r="E139" s="79">
        <v>20.4024</v>
      </c>
      <c r="F139" s="52">
        <f t="shared" si="3"/>
        <v>1029.2624000000001</v>
      </c>
      <c r="G139" s="38" t="s">
        <v>38</v>
      </c>
      <c r="H139" s="39"/>
      <c r="I139" s="77"/>
      <c r="J139" s="77">
        <v>0</v>
      </c>
      <c r="K139" s="45">
        <f t="shared" si="4"/>
        <v>0</v>
      </c>
    </row>
    <row r="140" spans="1:1025" ht="17.25" x14ac:dyDescent="0.3">
      <c r="B140" s="38" t="s">
        <v>39</v>
      </c>
      <c r="C140" s="77"/>
      <c r="D140" s="79">
        <v>225.75</v>
      </c>
      <c r="E140" s="79">
        <v>0</v>
      </c>
      <c r="F140" s="52">
        <f t="shared" si="3"/>
        <v>225.75</v>
      </c>
      <c r="G140" s="38" t="s">
        <v>40</v>
      </c>
      <c r="H140" s="39"/>
      <c r="I140" s="77"/>
      <c r="J140" s="77">
        <v>0</v>
      </c>
      <c r="K140" s="45">
        <f t="shared" si="4"/>
        <v>0</v>
      </c>
    </row>
    <row r="141" spans="1:1025" ht="17.25" x14ac:dyDescent="0.3">
      <c r="B141" s="38" t="s">
        <v>41</v>
      </c>
      <c r="C141" s="77"/>
      <c r="D141" s="79">
        <v>2462.61</v>
      </c>
      <c r="E141" s="79">
        <v>58.18</v>
      </c>
      <c r="F141" s="52">
        <f t="shared" si="3"/>
        <v>2520.79</v>
      </c>
      <c r="G141" s="38" t="s">
        <v>42</v>
      </c>
      <c r="H141" s="39">
        <v>609044.39</v>
      </c>
      <c r="I141" s="77"/>
      <c r="J141" s="77">
        <v>0</v>
      </c>
      <c r="K141" s="128">
        <f t="shared" si="4"/>
        <v>609044.39</v>
      </c>
    </row>
    <row r="142" spans="1:1025" ht="17.25" x14ac:dyDescent="0.3">
      <c r="B142" s="38" t="s">
        <v>43</v>
      </c>
      <c r="C142" s="77"/>
      <c r="D142" s="79">
        <v>3887.47</v>
      </c>
      <c r="E142" s="79">
        <v>156.58079999999998</v>
      </c>
      <c r="F142" s="52">
        <f t="shared" si="3"/>
        <v>4044.0508</v>
      </c>
      <c r="G142" s="38" t="s">
        <v>44</v>
      </c>
      <c r="H142" s="39">
        <v>1164</v>
      </c>
      <c r="I142" s="77"/>
      <c r="J142" s="77">
        <v>0</v>
      </c>
      <c r="K142" s="126">
        <f t="shared" si="4"/>
        <v>1164</v>
      </c>
    </row>
    <row r="143" spans="1:1025" ht="17.25" x14ac:dyDescent="0.3">
      <c r="B143" s="38" t="s">
        <v>45</v>
      </c>
      <c r="C143" s="77"/>
      <c r="D143" s="79"/>
      <c r="E143" s="79">
        <v>226.58960000000002</v>
      </c>
      <c r="F143" s="52">
        <f t="shared" si="3"/>
        <v>226.58960000000002</v>
      </c>
      <c r="G143" s="38" t="s">
        <v>46</v>
      </c>
      <c r="H143" s="39">
        <f>(4727.2-144)</f>
        <v>4583.2</v>
      </c>
      <c r="I143" s="77"/>
      <c r="J143" s="77">
        <v>0</v>
      </c>
      <c r="K143" s="126">
        <f t="shared" si="4"/>
        <v>4583.2</v>
      </c>
    </row>
    <row r="144" spans="1:1025" ht="17.25" x14ac:dyDescent="0.3">
      <c r="B144" s="38" t="s">
        <v>47</v>
      </c>
      <c r="C144" s="77"/>
      <c r="D144" s="79">
        <v>303.33</v>
      </c>
      <c r="E144" s="79">
        <v>0</v>
      </c>
      <c r="F144" s="52">
        <f t="shared" si="3"/>
        <v>303.33</v>
      </c>
      <c r="G144" s="38" t="s">
        <v>48</v>
      </c>
      <c r="H144" s="39">
        <v>12374.8</v>
      </c>
      <c r="I144" s="77"/>
      <c r="J144" s="77">
        <v>0</v>
      </c>
      <c r="K144" s="126">
        <f t="shared" si="4"/>
        <v>12374.8</v>
      </c>
    </row>
    <row r="145" spans="2:11" ht="17.25" x14ac:dyDescent="0.3">
      <c r="B145" s="38" t="s">
        <v>49</v>
      </c>
      <c r="C145" s="77"/>
      <c r="D145" s="79">
        <v>1112.31</v>
      </c>
      <c r="E145" s="79">
        <v>0</v>
      </c>
      <c r="F145" s="52">
        <f t="shared" si="3"/>
        <v>1112.31</v>
      </c>
      <c r="G145" s="38" t="s">
        <v>50</v>
      </c>
      <c r="H145" s="39">
        <f>(10258.4-366)</f>
        <v>9892.4</v>
      </c>
      <c r="I145" s="77"/>
      <c r="J145" s="77">
        <v>0</v>
      </c>
      <c r="K145" s="126">
        <f t="shared" si="4"/>
        <v>9892.4</v>
      </c>
    </row>
    <row r="146" spans="2:11" ht="17.25" x14ac:dyDescent="0.3">
      <c r="B146" s="38" t="s">
        <v>51</v>
      </c>
      <c r="C146" s="77"/>
      <c r="D146" s="79"/>
      <c r="E146" s="79">
        <v>0</v>
      </c>
      <c r="F146" s="52">
        <f t="shared" si="3"/>
        <v>0</v>
      </c>
      <c r="G146" s="38" t="s">
        <v>52</v>
      </c>
      <c r="H146" s="39">
        <v>5810</v>
      </c>
      <c r="I146" s="77"/>
      <c r="J146" s="77">
        <v>0</v>
      </c>
      <c r="K146" s="126">
        <f t="shared" si="4"/>
        <v>5810</v>
      </c>
    </row>
    <row r="147" spans="2:11" ht="17.25" x14ac:dyDescent="0.3">
      <c r="B147" s="38" t="s">
        <v>53</v>
      </c>
      <c r="C147" s="61">
        <v>1477.57</v>
      </c>
      <c r="D147" s="79"/>
      <c r="E147" s="79">
        <v>67.215199999999996</v>
      </c>
      <c r="F147" s="52">
        <f t="shared" si="3"/>
        <v>1544.7852</v>
      </c>
      <c r="G147" s="38" t="s">
        <v>54</v>
      </c>
      <c r="H147" s="39">
        <v>358</v>
      </c>
      <c r="I147" s="77"/>
      <c r="J147" s="77">
        <v>0</v>
      </c>
      <c r="K147" s="126">
        <f t="shared" si="4"/>
        <v>358</v>
      </c>
    </row>
    <row r="148" spans="2:11" ht="17.25" x14ac:dyDescent="0.3">
      <c r="B148" s="78" t="s">
        <v>160</v>
      </c>
      <c r="C148" s="77"/>
      <c r="D148" s="79"/>
      <c r="E148" s="79">
        <v>0</v>
      </c>
      <c r="F148" s="52">
        <f t="shared" si="3"/>
        <v>0</v>
      </c>
      <c r="G148" s="38" t="s">
        <v>56</v>
      </c>
      <c r="H148" s="39">
        <v>6134</v>
      </c>
      <c r="I148" s="77"/>
      <c r="J148" s="77">
        <v>0</v>
      </c>
      <c r="K148" s="126">
        <f t="shared" si="4"/>
        <v>6134</v>
      </c>
    </row>
    <row r="149" spans="2:11" ht="17.25" x14ac:dyDescent="0.3">
      <c r="B149" s="38"/>
      <c r="C149" s="77"/>
      <c r="D149" s="79"/>
      <c r="E149" s="79"/>
      <c r="F149" s="52"/>
      <c r="G149" s="38" t="s">
        <v>58</v>
      </c>
      <c r="H149" s="39"/>
      <c r="I149" s="77"/>
      <c r="J149" s="77">
        <v>0</v>
      </c>
      <c r="K149" s="45">
        <f t="shared" si="4"/>
        <v>0</v>
      </c>
    </row>
    <row r="150" spans="2:11" ht="17.25" x14ac:dyDescent="0.3">
      <c r="B150" s="80" t="s">
        <v>57</v>
      </c>
      <c r="C150" s="77"/>
      <c r="D150" s="79"/>
      <c r="E150" s="79"/>
      <c r="F150" s="52"/>
      <c r="G150" s="38" t="s">
        <v>60</v>
      </c>
      <c r="H150" s="39"/>
      <c r="I150" s="77"/>
      <c r="J150" s="77">
        <v>0</v>
      </c>
      <c r="K150" s="45">
        <f t="shared" si="4"/>
        <v>0</v>
      </c>
    </row>
    <row r="151" spans="2:11" ht="17.25" x14ac:dyDescent="0.3">
      <c r="B151" s="38" t="s">
        <v>59</v>
      </c>
      <c r="C151" s="77"/>
      <c r="D151" s="79">
        <v>10056.41</v>
      </c>
      <c r="E151" s="79">
        <v>0</v>
      </c>
      <c r="F151" s="52">
        <f t="shared" si="3"/>
        <v>10056.41</v>
      </c>
      <c r="G151" s="38" t="s">
        <v>62</v>
      </c>
      <c r="H151" s="39"/>
      <c r="I151" s="77"/>
      <c r="J151" s="77">
        <v>0</v>
      </c>
      <c r="K151" s="45">
        <f t="shared" si="4"/>
        <v>0</v>
      </c>
    </row>
    <row r="152" spans="2:11" ht="17.25" x14ac:dyDescent="0.3">
      <c r="B152" s="38" t="s">
        <v>61</v>
      </c>
      <c r="C152" s="77"/>
      <c r="D152" s="79">
        <v>3894.77</v>
      </c>
      <c r="E152" s="79">
        <v>0</v>
      </c>
      <c r="F152" s="52">
        <f t="shared" si="3"/>
        <v>3894.77</v>
      </c>
      <c r="G152" s="38" t="s">
        <v>64</v>
      </c>
      <c r="H152" s="39"/>
      <c r="I152" s="77"/>
      <c r="J152" s="77">
        <v>0</v>
      </c>
      <c r="K152" s="45">
        <f t="shared" si="4"/>
        <v>0</v>
      </c>
    </row>
    <row r="153" spans="2:11" ht="17.25" x14ac:dyDescent="0.3">
      <c r="B153" s="38" t="s">
        <v>63</v>
      </c>
      <c r="C153" s="77"/>
      <c r="D153" s="79"/>
      <c r="E153" s="79">
        <v>0</v>
      </c>
      <c r="F153" s="52">
        <f t="shared" si="3"/>
        <v>0</v>
      </c>
      <c r="G153" s="38" t="s">
        <v>66</v>
      </c>
      <c r="H153" s="39"/>
      <c r="I153" s="77"/>
      <c r="J153" s="77">
        <v>0</v>
      </c>
      <c r="K153" s="45">
        <f t="shared" si="4"/>
        <v>0</v>
      </c>
    </row>
    <row r="154" spans="2:11" ht="17.25" x14ac:dyDescent="0.3">
      <c r="B154" s="38" t="s">
        <v>65</v>
      </c>
      <c r="C154" s="61">
        <v>1891</v>
      </c>
      <c r="D154" s="79"/>
      <c r="E154" s="79">
        <v>0</v>
      </c>
      <c r="F154" s="52">
        <f t="shared" si="3"/>
        <v>1891</v>
      </c>
      <c r="G154" s="38" t="s">
        <v>68</v>
      </c>
      <c r="H154" s="39"/>
      <c r="I154" s="77"/>
      <c r="J154" s="77">
        <v>0</v>
      </c>
      <c r="K154" s="45">
        <f t="shared" si="4"/>
        <v>0</v>
      </c>
    </row>
    <row r="155" spans="2:11" ht="17.25" x14ac:dyDescent="0.3">
      <c r="B155" s="38" t="s">
        <v>67</v>
      </c>
      <c r="C155" s="61">
        <v>2645.57</v>
      </c>
      <c r="D155" s="79"/>
      <c r="E155" s="79">
        <v>267.17200000000003</v>
      </c>
      <c r="F155" s="52">
        <f t="shared" si="3"/>
        <v>2912.7420000000002</v>
      </c>
      <c r="G155" s="78" t="s">
        <v>161</v>
      </c>
      <c r="H155" s="39"/>
      <c r="I155" s="77"/>
      <c r="J155" s="77">
        <v>0</v>
      </c>
      <c r="K155" s="45">
        <f t="shared" si="4"/>
        <v>0</v>
      </c>
    </row>
    <row r="156" spans="2:11" ht="17.25" x14ac:dyDescent="0.3">
      <c r="B156" s="38" t="s">
        <v>69</v>
      </c>
      <c r="C156" s="61">
        <v>62.5</v>
      </c>
      <c r="D156" s="79">
        <v>2210</v>
      </c>
      <c r="E156" s="79">
        <v>2893.8416000000002</v>
      </c>
      <c r="F156" s="52">
        <f t="shared" si="3"/>
        <v>5166.3415999999997</v>
      </c>
      <c r="G156" s="38"/>
      <c r="H156" s="77"/>
      <c r="I156" s="77"/>
      <c r="J156" s="77"/>
      <c r="K156" s="45"/>
    </row>
    <row r="157" spans="2:11" ht="17.25" x14ac:dyDescent="0.3">
      <c r="B157" s="38" t="s">
        <v>72</v>
      </c>
      <c r="C157" s="77"/>
      <c r="D157" s="79"/>
      <c r="E157" s="79">
        <v>0</v>
      </c>
      <c r="F157" s="52">
        <f t="shared" si="3"/>
        <v>0</v>
      </c>
      <c r="G157" s="81" t="s">
        <v>71</v>
      </c>
      <c r="H157" s="77"/>
      <c r="I157" s="77"/>
      <c r="J157" s="77"/>
      <c r="K157" s="45"/>
    </row>
    <row r="158" spans="2:11" ht="17.25" x14ac:dyDescent="0.3">
      <c r="B158" s="38" t="s">
        <v>74</v>
      </c>
      <c r="C158" s="77"/>
      <c r="D158" s="79">
        <v>52.73</v>
      </c>
      <c r="E158" s="79">
        <v>1403.8944000000001</v>
      </c>
      <c r="F158" s="52">
        <f t="shared" si="3"/>
        <v>1456.6244000000002</v>
      </c>
      <c r="G158" s="38" t="s">
        <v>73</v>
      </c>
      <c r="H158" s="77"/>
      <c r="I158" s="77"/>
      <c r="J158" s="77">
        <v>0</v>
      </c>
      <c r="K158" s="45">
        <f t="shared" si="4"/>
        <v>0</v>
      </c>
    </row>
    <row r="159" spans="2:11" ht="17.25" x14ac:dyDescent="0.3">
      <c r="B159" s="38" t="s">
        <v>76</v>
      </c>
      <c r="C159" s="61">
        <v>107.51</v>
      </c>
      <c r="D159" s="79"/>
      <c r="E159" s="79">
        <v>257.96319999999997</v>
      </c>
      <c r="F159" s="52">
        <f t="shared" si="3"/>
        <v>365.47319999999996</v>
      </c>
      <c r="G159" s="38" t="s">
        <v>75</v>
      </c>
      <c r="H159" s="77"/>
      <c r="I159" s="77"/>
      <c r="J159" s="77">
        <v>0.23439999999999997</v>
      </c>
      <c r="K159" s="45">
        <f t="shared" si="4"/>
        <v>0.23439999999999997</v>
      </c>
    </row>
    <row r="160" spans="2:11" ht="17.25" x14ac:dyDescent="0.3">
      <c r="B160" s="38" t="s">
        <v>78</v>
      </c>
      <c r="C160" s="77"/>
      <c r="D160" s="79"/>
      <c r="E160" s="79">
        <v>126.56480000000001</v>
      </c>
      <c r="F160" s="52">
        <f t="shared" si="3"/>
        <v>126.56480000000001</v>
      </c>
      <c r="G160" s="38" t="s">
        <v>77</v>
      </c>
      <c r="H160" s="77"/>
      <c r="I160" s="77"/>
      <c r="J160" s="77">
        <v>0</v>
      </c>
      <c r="K160" s="45">
        <f t="shared" si="4"/>
        <v>0</v>
      </c>
    </row>
    <row r="161" spans="2:11" ht="17.25" x14ac:dyDescent="0.3">
      <c r="B161" s="38" t="s">
        <v>80</v>
      </c>
      <c r="C161" s="61">
        <v>1628.33</v>
      </c>
      <c r="D161" s="79"/>
      <c r="E161" s="79">
        <v>66.48</v>
      </c>
      <c r="F161" s="52">
        <f t="shared" si="3"/>
        <v>1694.81</v>
      </c>
      <c r="G161" s="38" t="s">
        <v>79</v>
      </c>
      <c r="H161" s="39">
        <v>412</v>
      </c>
      <c r="I161" s="77"/>
      <c r="J161" s="77">
        <v>0</v>
      </c>
      <c r="K161" s="45">
        <f t="shared" si="4"/>
        <v>412</v>
      </c>
    </row>
    <row r="162" spans="2:11" ht="17.25" x14ac:dyDescent="0.3">
      <c r="B162" s="38" t="s">
        <v>82</v>
      </c>
      <c r="C162" s="77"/>
      <c r="D162" s="79"/>
      <c r="E162" s="79">
        <v>0</v>
      </c>
      <c r="F162" s="52">
        <f t="shared" si="3"/>
        <v>0</v>
      </c>
      <c r="G162" s="38" t="s">
        <v>81</v>
      </c>
      <c r="H162" s="39"/>
      <c r="I162" s="77"/>
      <c r="J162" s="77">
        <v>0</v>
      </c>
      <c r="K162" s="45">
        <f t="shared" si="4"/>
        <v>0</v>
      </c>
    </row>
    <row r="163" spans="2:11" ht="17.25" x14ac:dyDescent="0.3">
      <c r="B163" s="38" t="s">
        <v>84</v>
      </c>
      <c r="C163" s="77"/>
      <c r="D163" s="79">
        <v>133.94999999999999</v>
      </c>
      <c r="E163" s="79">
        <v>1371.3167999999998</v>
      </c>
      <c r="F163" s="52">
        <f t="shared" si="3"/>
        <v>1505.2667999999999</v>
      </c>
      <c r="G163" s="38" t="s">
        <v>83</v>
      </c>
      <c r="H163" s="39">
        <f>26-4</f>
        <v>22</v>
      </c>
      <c r="I163" s="77"/>
      <c r="J163" s="77">
        <v>0.64</v>
      </c>
      <c r="K163" s="45">
        <f t="shared" si="4"/>
        <v>22.64</v>
      </c>
    </row>
    <row r="164" spans="2:11" ht="17.25" x14ac:dyDescent="0.3">
      <c r="B164" s="38" t="s">
        <v>86</v>
      </c>
      <c r="C164" s="77"/>
      <c r="D164" s="79"/>
      <c r="E164" s="79">
        <v>4269.8208000000004</v>
      </c>
      <c r="F164" s="52">
        <f t="shared" si="3"/>
        <v>4269.8208000000004</v>
      </c>
      <c r="G164" s="38" t="s">
        <v>85</v>
      </c>
      <c r="H164" s="77"/>
      <c r="I164" s="77"/>
      <c r="J164" s="77">
        <v>56.620000000000005</v>
      </c>
      <c r="K164" s="45">
        <f t="shared" si="4"/>
        <v>56.620000000000005</v>
      </c>
    </row>
    <row r="165" spans="2:11" ht="17.25" x14ac:dyDescent="0.3">
      <c r="B165" s="38" t="s">
        <v>88</v>
      </c>
      <c r="C165" s="77"/>
      <c r="D165" s="79"/>
      <c r="E165" s="79">
        <v>0</v>
      </c>
      <c r="F165" s="52">
        <f t="shared" si="3"/>
        <v>0</v>
      </c>
      <c r="G165" s="38" t="s">
        <v>87</v>
      </c>
      <c r="H165" s="77"/>
      <c r="I165" s="77"/>
      <c r="J165" s="77">
        <v>0</v>
      </c>
      <c r="K165" s="45">
        <f t="shared" si="4"/>
        <v>0</v>
      </c>
    </row>
    <row r="166" spans="2:11" ht="17.25" x14ac:dyDescent="0.3">
      <c r="B166" s="38" t="s">
        <v>89</v>
      </c>
      <c r="C166" s="77"/>
      <c r="D166" s="79">
        <v>12.61</v>
      </c>
      <c r="E166" s="79">
        <v>0</v>
      </c>
      <c r="F166" s="52">
        <f t="shared" si="3"/>
        <v>12.61</v>
      </c>
      <c r="G166" s="78" t="s">
        <v>162</v>
      </c>
      <c r="H166" s="77"/>
      <c r="I166" s="77"/>
      <c r="J166" s="77">
        <v>60</v>
      </c>
      <c r="K166" s="45">
        <f t="shared" si="4"/>
        <v>60</v>
      </c>
    </row>
    <row r="167" spans="2:11" ht="17.25" x14ac:dyDescent="0.3">
      <c r="B167" s="38" t="s">
        <v>91</v>
      </c>
      <c r="C167" s="77"/>
      <c r="D167" s="79"/>
      <c r="E167" s="79">
        <v>0</v>
      </c>
      <c r="F167" s="52">
        <f t="shared" si="3"/>
        <v>0</v>
      </c>
      <c r="G167" s="78" t="s">
        <v>163</v>
      </c>
      <c r="H167" s="77"/>
      <c r="I167" s="77"/>
      <c r="J167" s="77">
        <v>1972.88</v>
      </c>
      <c r="K167" s="45">
        <f>SUM(H167:J167)</f>
        <v>1972.88</v>
      </c>
    </row>
    <row r="168" spans="2:11" ht="17.25" x14ac:dyDescent="0.3">
      <c r="B168" s="38" t="s">
        <v>93</v>
      </c>
      <c r="C168" s="77"/>
      <c r="D168" s="79"/>
      <c r="E168" s="79">
        <v>0</v>
      </c>
      <c r="F168" s="52">
        <f t="shared" si="3"/>
        <v>0</v>
      </c>
      <c r="G168" s="78" t="s">
        <v>164</v>
      </c>
      <c r="H168" s="77"/>
      <c r="I168" s="77"/>
      <c r="J168" s="77">
        <v>1.92</v>
      </c>
      <c r="K168" s="45">
        <f t="shared" si="4"/>
        <v>1.92</v>
      </c>
    </row>
    <row r="169" spans="2:11" ht="17.25" x14ac:dyDescent="0.3">
      <c r="B169" s="38" t="s">
        <v>95</v>
      </c>
      <c r="C169" s="77"/>
      <c r="D169" s="79"/>
      <c r="E169" s="79">
        <v>0</v>
      </c>
      <c r="F169" s="52">
        <f t="shared" si="3"/>
        <v>0</v>
      </c>
      <c r="G169" s="78" t="s">
        <v>165</v>
      </c>
      <c r="H169" s="77"/>
      <c r="I169" s="77"/>
      <c r="J169" s="77">
        <v>0</v>
      </c>
      <c r="K169" s="45">
        <f t="shared" si="4"/>
        <v>0</v>
      </c>
    </row>
    <row r="170" spans="2:11" ht="17.25" x14ac:dyDescent="0.3">
      <c r="B170" s="82" t="s">
        <v>166</v>
      </c>
      <c r="C170" s="77"/>
      <c r="D170" s="79"/>
      <c r="E170" s="79">
        <v>465.81599999999997</v>
      </c>
      <c r="F170" s="52">
        <f t="shared" si="3"/>
        <v>465.81599999999997</v>
      </c>
      <c r="G170" s="78" t="s">
        <v>167</v>
      </c>
      <c r="H170" s="77"/>
      <c r="I170" s="77"/>
      <c r="J170" s="77">
        <v>0</v>
      </c>
      <c r="K170" s="45">
        <f t="shared" si="4"/>
        <v>0</v>
      </c>
    </row>
    <row r="171" spans="2:11" ht="17.25" x14ac:dyDescent="0.3">
      <c r="B171" s="38" t="s">
        <v>96</v>
      </c>
      <c r="C171" s="77"/>
      <c r="D171" s="79"/>
      <c r="E171" s="79">
        <v>0</v>
      </c>
      <c r="F171" s="52">
        <f t="shared" si="3"/>
        <v>0</v>
      </c>
      <c r="G171" s="38"/>
      <c r="H171" s="77"/>
      <c r="I171" s="77"/>
      <c r="J171" s="77"/>
      <c r="K171" s="45"/>
    </row>
    <row r="172" spans="2:11" ht="17.25" x14ac:dyDescent="0.3">
      <c r="B172" s="38" t="s">
        <v>97</v>
      </c>
      <c r="C172" s="61">
        <v>1396.9</v>
      </c>
      <c r="D172" s="79"/>
      <c r="E172" s="79">
        <v>54.9</v>
      </c>
      <c r="F172" s="52">
        <f t="shared" si="3"/>
        <v>1451.8000000000002</v>
      </c>
      <c r="G172" s="81" t="s">
        <v>90</v>
      </c>
      <c r="H172" s="77"/>
      <c r="I172" s="77"/>
      <c r="J172" s="77"/>
      <c r="K172" s="45"/>
    </row>
    <row r="173" spans="2:11" ht="17.25" x14ac:dyDescent="0.3">
      <c r="B173" s="38" t="s">
        <v>98</v>
      </c>
      <c r="C173" s="77"/>
      <c r="D173" s="79">
        <v>35</v>
      </c>
      <c r="E173" s="79">
        <v>4091.0079999999998</v>
      </c>
      <c r="F173" s="52">
        <f>SUM(C173:E173)</f>
        <v>4126.0079999999998</v>
      </c>
      <c r="G173" s="38" t="s">
        <v>92</v>
      </c>
      <c r="H173" s="77"/>
      <c r="I173" s="77"/>
      <c r="J173" s="77">
        <v>0</v>
      </c>
      <c r="K173" s="45">
        <f t="shared" si="4"/>
        <v>0</v>
      </c>
    </row>
    <row r="174" spans="2:11" ht="17.25" x14ac:dyDescent="0.3">
      <c r="B174" s="38" t="s">
        <v>70</v>
      </c>
      <c r="C174" s="61">
        <v>756.84</v>
      </c>
      <c r="D174" s="79">
        <v>27664.7</v>
      </c>
      <c r="E174" s="79">
        <v>586.47839999999997</v>
      </c>
      <c r="F174" s="52">
        <f t="shared" si="3"/>
        <v>29008.018400000001</v>
      </c>
      <c r="G174" s="38" t="s">
        <v>94</v>
      </c>
      <c r="H174" s="77"/>
      <c r="I174" s="77"/>
      <c r="J174" s="77">
        <v>8</v>
      </c>
      <c r="K174" s="45">
        <f t="shared" si="4"/>
        <v>8</v>
      </c>
    </row>
    <row r="175" spans="2:11" ht="17.25" x14ac:dyDescent="0.3">
      <c r="B175" s="38" t="s">
        <v>99</v>
      </c>
      <c r="C175" s="77"/>
      <c r="D175" s="79">
        <v>474.57</v>
      </c>
      <c r="E175" s="79">
        <v>153.00239999999999</v>
      </c>
      <c r="F175" s="52">
        <f t="shared" si="3"/>
        <v>627.57240000000002</v>
      </c>
      <c r="G175" s="78" t="s">
        <v>168</v>
      </c>
      <c r="H175" s="77"/>
      <c r="I175" s="77"/>
      <c r="J175" s="77">
        <v>67.996800000000007</v>
      </c>
      <c r="K175" s="45">
        <f t="shared" si="4"/>
        <v>67.996800000000007</v>
      </c>
    </row>
    <row r="176" spans="2:11" ht="17.25" x14ac:dyDescent="0.3">
      <c r="B176" s="38" t="s">
        <v>100</v>
      </c>
      <c r="C176" s="77"/>
      <c r="D176" s="79">
        <v>52.94</v>
      </c>
      <c r="E176" s="79">
        <v>84.721599999999995</v>
      </c>
      <c r="F176" s="52">
        <f t="shared" si="3"/>
        <v>137.66159999999999</v>
      </c>
      <c r="G176" s="38" t="s">
        <v>55</v>
      </c>
      <c r="H176" s="77"/>
      <c r="I176" s="77"/>
      <c r="J176" s="77"/>
      <c r="K176" s="45"/>
    </row>
    <row r="177" spans="2:11" ht="17.25" x14ac:dyDescent="0.3">
      <c r="B177" s="38" t="s">
        <v>102</v>
      </c>
      <c r="C177" s="61">
        <v>10911.04</v>
      </c>
      <c r="D177" s="79"/>
      <c r="E177" s="79">
        <v>0</v>
      </c>
      <c r="F177" s="52">
        <f t="shared" si="3"/>
        <v>10911.04</v>
      </c>
      <c r="G177" s="83" t="s">
        <v>169</v>
      </c>
      <c r="H177" s="77"/>
      <c r="I177" s="77"/>
      <c r="J177" s="77"/>
      <c r="K177" s="45"/>
    </row>
    <row r="178" spans="2:11" ht="17.25" x14ac:dyDescent="0.3">
      <c r="B178" s="38" t="s">
        <v>103</v>
      </c>
      <c r="C178" s="77"/>
      <c r="D178" s="79"/>
      <c r="E178" s="79">
        <v>0</v>
      </c>
      <c r="F178" s="52">
        <f t="shared" si="3"/>
        <v>0</v>
      </c>
      <c r="G178" s="78" t="s">
        <v>170</v>
      </c>
      <c r="H178" s="77"/>
      <c r="I178" s="77">
        <v>700</v>
      </c>
      <c r="J178" s="77">
        <v>0</v>
      </c>
      <c r="K178" s="45">
        <f t="shared" si="4"/>
        <v>700</v>
      </c>
    </row>
    <row r="179" spans="2:11" ht="17.25" x14ac:dyDescent="0.3">
      <c r="B179" s="38" t="s">
        <v>104</v>
      </c>
      <c r="C179" s="77"/>
      <c r="D179" s="79"/>
      <c r="E179" s="79">
        <v>0</v>
      </c>
      <c r="F179" s="52">
        <f t="shared" si="3"/>
        <v>0</v>
      </c>
      <c r="G179" s="38"/>
      <c r="H179" s="77"/>
      <c r="I179" s="77"/>
      <c r="J179" s="77"/>
      <c r="K179" s="45" t="s">
        <v>55</v>
      </c>
    </row>
    <row r="180" spans="2:11" ht="17.25" x14ac:dyDescent="0.3">
      <c r="B180" s="38" t="s">
        <v>105</v>
      </c>
      <c r="C180" s="77"/>
      <c r="D180" s="79"/>
      <c r="E180" s="79">
        <v>0</v>
      </c>
      <c r="F180" s="52">
        <f t="shared" si="3"/>
        <v>0</v>
      </c>
      <c r="G180" s="38"/>
      <c r="H180" s="77"/>
      <c r="I180" s="77"/>
      <c r="J180" s="77"/>
      <c r="K180" s="45" t="s">
        <v>55</v>
      </c>
    </row>
    <row r="181" spans="2:11" ht="17.25" x14ac:dyDescent="0.3">
      <c r="B181" s="38" t="s">
        <v>106</v>
      </c>
      <c r="C181" s="77"/>
      <c r="D181" s="79"/>
      <c r="E181" s="79">
        <v>88.45359999999998</v>
      </c>
      <c r="F181" s="52">
        <f t="shared" si="3"/>
        <v>88.45359999999998</v>
      </c>
      <c r="G181" s="38"/>
      <c r="H181" s="77"/>
      <c r="I181" s="77"/>
      <c r="J181" s="77"/>
      <c r="K181" s="45" t="s">
        <v>55</v>
      </c>
    </row>
    <row r="182" spans="2:11" ht="17.25" x14ac:dyDescent="0.3">
      <c r="B182" s="38" t="s">
        <v>107</v>
      </c>
      <c r="C182" s="77"/>
      <c r="D182" s="79"/>
      <c r="E182" s="79">
        <v>54.068000000000005</v>
      </c>
      <c r="F182" s="52">
        <f t="shared" si="3"/>
        <v>54.068000000000005</v>
      </c>
      <c r="G182" s="38"/>
      <c r="H182" s="77"/>
      <c r="I182" s="77"/>
      <c r="J182" s="77"/>
      <c r="K182" s="45"/>
    </row>
    <row r="183" spans="2:11" ht="17.25" x14ac:dyDescent="0.3">
      <c r="B183" s="38" t="s">
        <v>108</v>
      </c>
      <c r="C183" s="77"/>
      <c r="D183" s="79"/>
      <c r="E183" s="79">
        <v>0</v>
      </c>
      <c r="F183" s="52">
        <f t="shared" si="3"/>
        <v>0</v>
      </c>
      <c r="G183" s="38"/>
      <c r="H183" s="77"/>
      <c r="I183" s="77"/>
      <c r="J183" s="77"/>
      <c r="K183" s="45"/>
    </row>
    <row r="184" spans="2:11" ht="17.25" x14ac:dyDescent="0.3">
      <c r="B184" s="38" t="s">
        <v>109</v>
      </c>
      <c r="C184" s="77"/>
      <c r="D184" s="79"/>
      <c r="E184" s="79">
        <v>0</v>
      </c>
      <c r="F184" s="52">
        <f t="shared" si="3"/>
        <v>0</v>
      </c>
      <c r="G184" s="38"/>
      <c r="H184" s="77"/>
      <c r="I184" s="77"/>
      <c r="J184" s="77"/>
      <c r="K184" s="45" t="s">
        <v>55</v>
      </c>
    </row>
    <row r="185" spans="2:11" ht="17.25" x14ac:dyDescent="0.3">
      <c r="B185" s="78" t="s">
        <v>171</v>
      </c>
      <c r="C185" s="77"/>
      <c r="D185" s="79"/>
      <c r="E185" s="79">
        <v>99.2</v>
      </c>
      <c r="F185" s="52">
        <f t="shared" si="3"/>
        <v>99.2</v>
      </c>
      <c r="G185" s="38"/>
      <c r="H185" s="77"/>
      <c r="I185" s="77"/>
      <c r="J185" s="77"/>
      <c r="K185" s="45"/>
    </row>
    <row r="186" spans="2:11" ht="17.25" x14ac:dyDescent="0.3">
      <c r="B186" s="82" t="s">
        <v>172</v>
      </c>
      <c r="C186" s="77"/>
      <c r="D186" s="79"/>
      <c r="E186" s="79">
        <v>1.92</v>
      </c>
      <c r="F186" s="52">
        <f t="shared" si="3"/>
        <v>1.92</v>
      </c>
      <c r="G186" s="38"/>
      <c r="H186" s="77"/>
      <c r="I186" s="77"/>
      <c r="J186" s="77"/>
      <c r="K186" s="45"/>
    </row>
    <row r="187" spans="2:11" ht="17.25" x14ac:dyDescent="0.3">
      <c r="B187" s="38"/>
      <c r="C187" s="77"/>
      <c r="D187" s="79"/>
      <c r="E187" s="79"/>
      <c r="F187" s="52"/>
      <c r="G187" s="38"/>
      <c r="H187" s="77"/>
      <c r="I187" s="77"/>
      <c r="J187" s="77"/>
      <c r="K187" s="45" t="s">
        <v>55</v>
      </c>
    </row>
    <row r="188" spans="2:11" ht="17.25" x14ac:dyDescent="0.3">
      <c r="B188" s="80" t="s">
        <v>110</v>
      </c>
      <c r="C188" s="77"/>
      <c r="D188" s="79"/>
      <c r="E188" s="79"/>
      <c r="F188" s="52"/>
      <c r="G188" s="38"/>
      <c r="H188" s="77"/>
      <c r="I188" s="77"/>
      <c r="J188" s="77"/>
      <c r="K188" s="45" t="s">
        <v>55</v>
      </c>
    </row>
    <row r="189" spans="2:11" ht="17.25" x14ac:dyDescent="0.3">
      <c r="B189" s="38" t="s">
        <v>111</v>
      </c>
      <c r="C189" s="77"/>
      <c r="D189" s="79"/>
      <c r="E189" s="79">
        <v>0</v>
      </c>
      <c r="F189" s="52">
        <f t="shared" si="3"/>
        <v>0</v>
      </c>
      <c r="G189" s="38"/>
      <c r="H189" s="77"/>
      <c r="I189" s="77"/>
      <c r="J189" s="77"/>
      <c r="K189" s="45" t="s">
        <v>55</v>
      </c>
    </row>
    <row r="190" spans="2:11" ht="17.25" x14ac:dyDescent="0.3">
      <c r="B190" s="38" t="s">
        <v>112</v>
      </c>
      <c r="C190" s="77"/>
      <c r="D190" s="79">
        <v>840</v>
      </c>
      <c r="E190" s="79">
        <v>61.199999999999996</v>
      </c>
      <c r="F190" s="52">
        <f t="shared" si="3"/>
        <v>901.2</v>
      </c>
      <c r="G190" s="38"/>
      <c r="H190" s="77"/>
      <c r="I190" s="77"/>
      <c r="J190" s="77"/>
      <c r="K190" s="45"/>
    </row>
    <row r="191" spans="2:11" ht="17.25" x14ac:dyDescent="0.3">
      <c r="B191" s="38" t="s">
        <v>113</v>
      </c>
      <c r="C191" s="77"/>
      <c r="D191" s="79"/>
      <c r="E191" s="79">
        <v>0</v>
      </c>
      <c r="F191" s="52">
        <f t="shared" si="3"/>
        <v>0</v>
      </c>
      <c r="G191" s="38"/>
      <c r="H191" s="77"/>
      <c r="I191" s="77"/>
      <c r="J191" s="77"/>
      <c r="K191" s="45"/>
    </row>
    <row r="192" spans="2:11" ht="17.25" x14ac:dyDescent="0.3">
      <c r="B192" s="78" t="s">
        <v>173</v>
      </c>
      <c r="C192" s="77"/>
      <c r="D192" s="79"/>
      <c r="E192" s="79">
        <v>57.803999999999995</v>
      </c>
      <c r="F192" s="52">
        <f t="shared" si="3"/>
        <v>57.803999999999995</v>
      </c>
      <c r="G192" s="38"/>
      <c r="H192" s="77"/>
      <c r="I192" s="77"/>
      <c r="J192" s="77"/>
      <c r="K192" s="45"/>
    </row>
    <row r="193" spans="2:11" ht="17.25" x14ac:dyDescent="0.3">
      <c r="B193" s="78" t="s">
        <v>174</v>
      </c>
      <c r="C193" s="77"/>
      <c r="D193" s="79"/>
      <c r="E193" s="79">
        <v>1.4408000000000001</v>
      </c>
      <c r="F193" s="52">
        <f t="shared" si="3"/>
        <v>1.4408000000000001</v>
      </c>
      <c r="G193" s="38"/>
      <c r="H193" s="77"/>
      <c r="I193" s="77"/>
      <c r="J193" s="77"/>
      <c r="K193" s="45"/>
    </row>
    <row r="194" spans="2:11" ht="17.25" x14ac:dyDescent="0.3">
      <c r="B194" s="38"/>
      <c r="C194" s="77"/>
      <c r="D194" s="79"/>
      <c r="E194" s="79"/>
      <c r="F194" s="52"/>
      <c r="G194" s="38"/>
      <c r="H194" s="77"/>
      <c r="I194" s="77"/>
      <c r="J194" s="77"/>
      <c r="K194" s="45"/>
    </row>
    <row r="195" spans="2:11" ht="17.25" x14ac:dyDescent="0.3">
      <c r="B195" s="80" t="s">
        <v>114</v>
      </c>
      <c r="C195" s="77"/>
      <c r="D195" s="79"/>
      <c r="E195" s="79"/>
      <c r="F195" s="52"/>
      <c r="G195" s="38"/>
      <c r="H195" s="77"/>
      <c r="I195" s="77"/>
      <c r="J195" s="77"/>
      <c r="K195" s="45"/>
    </row>
    <row r="196" spans="2:11" ht="17.25" x14ac:dyDescent="0.3">
      <c r="B196" s="38" t="s">
        <v>115</v>
      </c>
      <c r="C196" s="62">
        <v>27663.179999999997</v>
      </c>
      <c r="D196" s="79">
        <v>153747.97</v>
      </c>
      <c r="E196" s="79">
        <v>33644.020799999998</v>
      </c>
      <c r="F196" s="52">
        <f t="shared" si="3"/>
        <v>215055.17079999999</v>
      </c>
      <c r="G196" s="38"/>
      <c r="H196" s="77"/>
      <c r="I196" s="77"/>
      <c r="J196" s="77"/>
      <c r="K196" s="45"/>
    </row>
    <row r="197" spans="2:11" ht="17.25" x14ac:dyDescent="0.3">
      <c r="B197" s="38" t="s">
        <v>116</v>
      </c>
      <c r="C197" s="62">
        <v>7698.5700000000006</v>
      </c>
      <c r="D197" s="79">
        <v>42991.09</v>
      </c>
      <c r="E197" s="79">
        <v>8924.7759999999998</v>
      </c>
      <c r="F197" s="52">
        <f t="shared" si="3"/>
        <v>59614.435999999994</v>
      </c>
      <c r="G197" s="38"/>
      <c r="H197" s="77"/>
      <c r="I197" s="77"/>
      <c r="J197" s="77"/>
      <c r="K197" s="45" t="s">
        <v>55</v>
      </c>
    </row>
    <row r="198" spans="2:11" ht="17.25" x14ac:dyDescent="0.3">
      <c r="B198" s="38" t="s">
        <v>117</v>
      </c>
      <c r="C198" s="62">
        <v>1226.28</v>
      </c>
      <c r="D198" s="79">
        <v>2737.72</v>
      </c>
      <c r="E198" s="79">
        <v>253.4136</v>
      </c>
      <c r="F198" s="52">
        <f t="shared" si="3"/>
        <v>4217.4135999999999</v>
      </c>
      <c r="G198" s="38"/>
      <c r="H198" s="77"/>
      <c r="I198" s="77"/>
      <c r="J198" s="77"/>
      <c r="K198" s="45" t="s">
        <v>55</v>
      </c>
    </row>
    <row r="199" spans="2:11" ht="17.25" x14ac:dyDescent="0.3">
      <c r="B199" s="38" t="s">
        <v>118</v>
      </c>
      <c r="C199" s="77"/>
      <c r="D199" s="79">
        <v>15765.08</v>
      </c>
      <c r="E199" s="79">
        <v>1069.0208</v>
      </c>
      <c r="F199" s="52">
        <f t="shared" si="3"/>
        <v>16834.1008</v>
      </c>
      <c r="G199" s="38"/>
      <c r="H199" s="77"/>
      <c r="I199" s="77"/>
      <c r="J199" s="77"/>
      <c r="K199" s="45"/>
    </row>
    <row r="200" spans="2:11" ht="17.25" x14ac:dyDescent="0.3">
      <c r="B200" s="38" t="s">
        <v>119</v>
      </c>
      <c r="C200" s="77"/>
      <c r="D200" s="79">
        <v>1722.9</v>
      </c>
      <c r="E200" s="79">
        <v>29.495999999999999</v>
      </c>
      <c r="F200" s="52">
        <f t="shared" si="3"/>
        <v>1752.3960000000002</v>
      </c>
      <c r="G200" s="38"/>
      <c r="H200" s="77"/>
      <c r="I200" s="77"/>
      <c r="J200" s="77"/>
      <c r="K200" s="45" t="s">
        <v>55</v>
      </c>
    </row>
    <row r="201" spans="2:11" ht="17.25" x14ac:dyDescent="0.3">
      <c r="B201" s="78" t="s">
        <v>175</v>
      </c>
      <c r="C201" s="77"/>
      <c r="D201" s="79"/>
      <c r="E201" s="79">
        <v>24.319999999999997</v>
      </c>
      <c r="F201" s="52">
        <f t="shared" si="3"/>
        <v>24.319999999999997</v>
      </c>
      <c r="G201" s="38"/>
      <c r="H201" s="77"/>
      <c r="I201" s="77"/>
      <c r="J201" s="77"/>
      <c r="K201" s="45"/>
    </row>
    <row r="202" spans="2:11" ht="17.25" x14ac:dyDescent="0.3">
      <c r="B202" s="38" t="s">
        <v>101</v>
      </c>
      <c r="C202" s="77"/>
      <c r="D202" s="52">
        <v>74833.27</v>
      </c>
      <c r="E202" s="79">
        <v>0</v>
      </c>
      <c r="F202" s="52">
        <f t="shared" ref="F202:F208" si="5">SUM(C202:E202)</f>
        <v>74833.27</v>
      </c>
      <c r="G202" s="38"/>
      <c r="H202" s="77"/>
      <c r="I202" s="77"/>
      <c r="J202" s="77"/>
      <c r="K202" s="45"/>
    </row>
    <row r="203" spans="2:11" ht="17.25" x14ac:dyDescent="0.3">
      <c r="B203" s="38"/>
      <c r="C203" s="77"/>
      <c r="D203" s="79"/>
      <c r="E203" s="79">
        <v>0</v>
      </c>
      <c r="F203" s="52"/>
      <c r="G203" s="38"/>
      <c r="H203" s="77"/>
      <c r="I203" s="77"/>
      <c r="J203" s="77"/>
      <c r="K203" s="45"/>
    </row>
    <row r="204" spans="2:11" ht="17.25" x14ac:dyDescent="0.3">
      <c r="B204" s="80" t="s">
        <v>120</v>
      </c>
      <c r="C204" s="77"/>
      <c r="D204" s="79"/>
      <c r="E204" s="79">
        <v>0</v>
      </c>
      <c r="F204" s="52"/>
      <c r="G204" s="38"/>
      <c r="H204" s="77"/>
      <c r="I204" s="77"/>
      <c r="J204" s="77"/>
      <c r="K204" s="45" t="s">
        <v>55</v>
      </c>
    </row>
    <row r="205" spans="2:11" ht="17.25" x14ac:dyDescent="0.3">
      <c r="B205" s="38" t="s">
        <v>155</v>
      </c>
      <c r="C205" s="77"/>
      <c r="D205" s="79"/>
      <c r="E205" s="79">
        <v>941.49279999999987</v>
      </c>
      <c r="F205" s="52">
        <f t="shared" si="5"/>
        <v>941.49279999999987</v>
      </c>
      <c r="G205" s="38"/>
      <c r="H205" s="77"/>
      <c r="I205" s="77"/>
      <c r="J205" s="77"/>
      <c r="K205" s="45"/>
    </row>
    <row r="206" spans="2:11" ht="17.25" x14ac:dyDescent="0.3">
      <c r="B206" s="38" t="s">
        <v>176</v>
      </c>
      <c r="C206" s="62">
        <v>25542.74</v>
      </c>
      <c r="D206" s="79"/>
      <c r="E206" s="79">
        <v>3893.8016000000002</v>
      </c>
      <c r="F206" s="52">
        <f t="shared" si="5"/>
        <v>29436.5416</v>
      </c>
      <c r="G206" s="38"/>
      <c r="H206" s="77"/>
      <c r="I206" s="77"/>
      <c r="J206" s="77"/>
      <c r="K206" s="45"/>
    </row>
    <row r="207" spans="2:11" ht="17.25" x14ac:dyDescent="0.3">
      <c r="B207" s="78" t="s">
        <v>177</v>
      </c>
      <c r="C207" s="77"/>
      <c r="D207" s="79"/>
      <c r="E207" s="79">
        <v>0</v>
      </c>
      <c r="F207" s="52">
        <f t="shared" si="5"/>
        <v>0</v>
      </c>
      <c r="G207" s="38"/>
      <c r="H207" s="77"/>
      <c r="I207" s="77"/>
      <c r="J207" s="77"/>
      <c r="K207" s="45"/>
    </row>
    <row r="208" spans="2:11" ht="17.25" x14ac:dyDescent="0.3">
      <c r="B208" s="78" t="s">
        <v>178</v>
      </c>
      <c r="C208" s="77"/>
      <c r="D208" s="79"/>
      <c r="E208" s="79">
        <v>0</v>
      </c>
      <c r="F208" s="52">
        <f t="shared" si="5"/>
        <v>0</v>
      </c>
      <c r="G208" s="38"/>
      <c r="H208" s="77"/>
      <c r="I208" s="77"/>
      <c r="J208" s="77"/>
      <c r="K208" s="45"/>
    </row>
    <row r="209" spans="2:11" ht="17.25" x14ac:dyDescent="0.3">
      <c r="B209" s="38"/>
      <c r="C209" s="77"/>
      <c r="D209" s="79"/>
      <c r="E209" s="79"/>
      <c r="F209" s="52"/>
      <c r="G209" s="38"/>
      <c r="H209" s="77"/>
      <c r="I209" s="77"/>
      <c r="J209" s="77"/>
      <c r="K209" s="45"/>
    </row>
    <row r="210" spans="2:11" ht="17.25" x14ac:dyDescent="0.3">
      <c r="B210" s="80" t="s">
        <v>121</v>
      </c>
      <c r="C210" s="77"/>
      <c r="D210" s="79"/>
      <c r="E210" s="79"/>
      <c r="F210" s="52"/>
      <c r="G210" s="38"/>
      <c r="H210" s="77"/>
      <c r="I210" s="77"/>
      <c r="J210" s="77"/>
      <c r="K210" s="45"/>
    </row>
    <row r="211" spans="2:11" ht="17.25" x14ac:dyDescent="0.3">
      <c r="B211" s="80" t="s">
        <v>122</v>
      </c>
      <c r="C211" s="77"/>
      <c r="D211" s="79"/>
      <c r="E211" s="79"/>
      <c r="F211" s="52"/>
      <c r="G211" s="38"/>
      <c r="H211" s="77"/>
      <c r="I211" s="77"/>
      <c r="J211" s="77"/>
      <c r="K211" s="45"/>
    </row>
    <row r="212" spans="2:11" ht="17.25" x14ac:dyDescent="0.3">
      <c r="B212" s="38" t="s">
        <v>123</v>
      </c>
      <c r="C212" s="39"/>
      <c r="D212" s="52"/>
      <c r="E212" s="79">
        <v>0</v>
      </c>
      <c r="F212" s="52">
        <f t="shared" ref="F212:F234" si="6">SUM(C212:E212)</f>
        <v>0</v>
      </c>
      <c r="G212" s="38"/>
      <c r="H212" s="77"/>
      <c r="I212" s="77"/>
      <c r="J212" s="77"/>
      <c r="K212" s="45"/>
    </row>
    <row r="213" spans="2:11" ht="17.25" x14ac:dyDescent="0.3">
      <c r="B213" s="38" t="s">
        <v>124</v>
      </c>
      <c r="C213" s="39"/>
      <c r="D213" s="52">
        <v>163.1</v>
      </c>
      <c r="E213" s="79">
        <v>51.352800000000002</v>
      </c>
      <c r="F213" s="52">
        <f t="shared" si="6"/>
        <v>214.4528</v>
      </c>
      <c r="G213" s="38"/>
      <c r="H213" s="77"/>
      <c r="I213" s="77"/>
      <c r="J213" s="77"/>
      <c r="K213" s="45"/>
    </row>
    <row r="214" spans="2:11" ht="17.25" x14ac:dyDescent="0.3">
      <c r="B214" s="38" t="s">
        <v>125</v>
      </c>
      <c r="C214" s="39"/>
      <c r="D214" s="52">
        <v>4066.9</v>
      </c>
      <c r="E214" s="79">
        <v>971.84240000000011</v>
      </c>
      <c r="F214" s="52">
        <f t="shared" si="6"/>
        <v>5038.7424000000001</v>
      </c>
      <c r="G214" s="38"/>
      <c r="H214" s="77"/>
      <c r="I214" s="77"/>
      <c r="J214" s="77"/>
      <c r="K214" s="45"/>
    </row>
    <row r="215" spans="2:11" ht="17.25" x14ac:dyDescent="0.3">
      <c r="B215" s="38" t="s">
        <v>126</v>
      </c>
      <c r="C215" s="39"/>
      <c r="D215" s="52"/>
      <c r="E215" s="79">
        <v>0</v>
      </c>
      <c r="F215" s="52">
        <f t="shared" si="6"/>
        <v>0</v>
      </c>
      <c r="G215" s="38"/>
      <c r="H215" s="77"/>
      <c r="I215" s="77"/>
      <c r="J215" s="77"/>
      <c r="K215" s="45"/>
    </row>
    <row r="216" spans="2:11" ht="17.25" x14ac:dyDescent="0.3">
      <c r="B216" s="38" t="s">
        <v>127</v>
      </c>
      <c r="C216" s="39"/>
      <c r="D216" s="52"/>
      <c r="E216" s="79">
        <v>0</v>
      </c>
      <c r="F216" s="52">
        <f t="shared" si="6"/>
        <v>0</v>
      </c>
      <c r="G216" s="38"/>
      <c r="H216" s="77"/>
      <c r="I216" s="77"/>
      <c r="J216" s="77"/>
      <c r="K216" s="45"/>
    </row>
    <row r="217" spans="2:11" ht="17.25" x14ac:dyDescent="0.3">
      <c r="B217" s="38" t="s">
        <v>128</v>
      </c>
      <c r="C217" s="66">
        <v>2774.28</v>
      </c>
      <c r="D217" s="52"/>
      <c r="E217" s="79">
        <v>0</v>
      </c>
      <c r="F217" s="52">
        <f t="shared" si="6"/>
        <v>2774.28</v>
      </c>
      <c r="G217" s="38"/>
      <c r="H217" s="77"/>
      <c r="I217" s="77"/>
      <c r="J217" s="77"/>
      <c r="K217" s="45"/>
    </row>
    <row r="218" spans="2:11" ht="17.25" x14ac:dyDescent="0.3">
      <c r="B218" s="38" t="s">
        <v>129</v>
      </c>
      <c r="C218" s="61">
        <v>4</v>
      </c>
      <c r="D218" s="52"/>
      <c r="E218" s="79">
        <v>2.7200000000000002E-2</v>
      </c>
      <c r="F218" s="52">
        <f>SUM(C218:E218)</f>
        <v>4.0271999999999997</v>
      </c>
      <c r="G218" s="38"/>
      <c r="H218" s="77"/>
      <c r="I218" s="77"/>
      <c r="J218" s="77"/>
      <c r="K218" s="45" t="s">
        <v>55</v>
      </c>
    </row>
    <row r="219" spans="2:11" ht="17.25" x14ac:dyDescent="0.3">
      <c r="B219" s="38" t="s">
        <v>130</v>
      </c>
      <c r="C219" s="1"/>
      <c r="D219" s="52"/>
      <c r="E219" s="79">
        <v>0</v>
      </c>
      <c r="F219" s="52">
        <f t="shared" si="6"/>
        <v>0</v>
      </c>
      <c r="G219" s="38"/>
      <c r="H219" s="77"/>
      <c r="I219" s="77"/>
      <c r="J219" s="77"/>
      <c r="K219" s="45"/>
    </row>
    <row r="220" spans="2:11" ht="17.25" x14ac:dyDescent="0.3">
      <c r="B220" s="38" t="s">
        <v>131</v>
      </c>
      <c r="C220" s="39"/>
      <c r="D220" s="52">
        <v>1.5</v>
      </c>
      <c r="E220" s="79">
        <v>1096.9424000000001</v>
      </c>
      <c r="F220" s="52">
        <f t="shared" si="6"/>
        <v>1098.4424000000001</v>
      </c>
      <c r="G220" s="38"/>
      <c r="H220" s="77"/>
      <c r="I220" s="77"/>
      <c r="J220" s="77"/>
      <c r="K220" s="45" t="s">
        <v>55</v>
      </c>
    </row>
    <row r="221" spans="2:11" ht="17.25" x14ac:dyDescent="0.3">
      <c r="B221" s="38" t="s">
        <v>132</v>
      </c>
      <c r="C221" s="39"/>
      <c r="D221"/>
      <c r="E221" s="79">
        <v>0</v>
      </c>
      <c r="F221" s="52">
        <f t="shared" si="6"/>
        <v>0</v>
      </c>
      <c r="G221" s="38"/>
      <c r="H221" s="77"/>
      <c r="I221" s="77"/>
      <c r="J221" s="77"/>
      <c r="K221" s="45"/>
    </row>
    <row r="222" spans="2:11" ht="17.25" x14ac:dyDescent="0.3">
      <c r="B222" s="38" t="s">
        <v>133</v>
      </c>
      <c r="C222" s="39"/>
      <c r="D222" s="52"/>
      <c r="E222" s="79">
        <v>87.04</v>
      </c>
      <c r="F222" s="52">
        <f t="shared" si="6"/>
        <v>87.04</v>
      </c>
      <c r="G222" s="38"/>
      <c r="H222" s="77"/>
      <c r="I222" s="77"/>
      <c r="J222" s="77"/>
      <c r="K222" s="45"/>
    </row>
    <row r="223" spans="2:11" ht="17.25" x14ac:dyDescent="0.3">
      <c r="B223" s="38" t="s">
        <v>134</v>
      </c>
      <c r="C223" s="39"/>
      <c r="D223" s="52"/>
      <c r="E223" s="79">
        <v>0</v>
      </c>
      <c r="F223" s="52">
        <f t="shared" si="6"/>
        <v>0</v>
      </c>
      <c r="G223" s="38"/>
      <c r="H223" s="77"/>
      <c r="I223" s="77"/>
      <c r="J223" s="77"/>
      <c r="K223" s="45"/>
    </row>
    <row r="224" spans="2:11" ht="17.25" x14ac:dyDescent="0.3">
      <c r="B224" s="78" t="s">
        <v>179</v>
      </c>
      <c r="C224" s="39"/>
      <c r="D224" s="52"/>
      <c r="E224" s="79">
        <v>0</v>
      </c>
      <c r="F224" s="52">
        <f t="shared" si="6"/>
        <v>0</v>
      </c>
      <c r="G224" s="38"/>
      <c r="H224" s="77"/>
      <c r="I224" s="77"/>
      <c r="J224" s="77"/>
      <c r="K224" s="45"/>
    </row>
    <row r="225" spans="2:11" ht="17.25" x14ac:dyDescent="0.3">
      <c r="B225" s="78" t="s">
        <v>180</v>
      </c>
      <c r="C225" s="77"/>
      <c r="D225" s="79"/>
      <c r="E225" s="79">
        <v>24.789600000000004</v>
      </c>
      <c r="F225" s="52">
        <f t="shared" si="6"/>
        <v>24.789600000000004</v>
      </c>
      <c r="G225" s="38"/>
      <c r="H225" s="77"/>
      <c r="I225" s="77"/>
      <c r="J225" s="77"/>
      <c r="K225" s="45"/>
    </row>
    <row r="226" spans="2:11" ht="17.25" x14ac:dyDescent="0.3">
      <c r="B226" s="78" t="s">
        <v>181</v>
      </c>
      <c r="C226" s="77"/>
      <c r="D226" s="79"/>
      <c r="E226" s="79">
        <v>0</v>
      </c>
      <c r="F226" s="52">
        <f t="shared" si="6"/>
        <v>0</v>
      </c>
      <c r="G226" s="38"/>
      <c r="H226" s="77"/>
      <c r="I226" s="77"/>
      <c r="J226" s="77"/>
      <c r="K226" s="45"/>
    </row>
    <row r="227" spans="2:11" ht="17.25" x14ac:dyDescent="0.3">
      <c r="B227" s="78" t="s">
        <v>182</v>
      </c>
      <c r="C227" s="77"/>
      <c r="D227" s="79"/>
      <c r="E227" s="79">
        <v>253.64</v>
      </c>
      <c r="F227" s="52">
        <f t="shared" si="6"/>
        <v>253.64</v>
      </c>
      <c r="G227" s="38"/>
      <c r="H227" s="77"/>
      <c r="I227" s="77"/>
      <c r="J227" s="77"/>
      <c r="K227" s="45"/>
    </row>
    <row r="228" spans="2:11" ht="17.25" x14ac:dyDescent="0.3">
      <c r="B228" s="78" t="s">
        <v>183</v>
      </c>
      <c r="C228" s="77"/>
      <c r="D228" s="79"/>
      <c r="E228" s="79">
        <v>1005.68</v>
      </c>
      <c r="F228" s="52">
        <f t="shared" si="6"/>
        <v>1005.68</v>
      </c>
      <c r="G228" s="38"/>
      <c r="H228" s="77"/>
      <c r="I228" s="77"/>
      <c r="J228" s="77"/>
      <c r="K228" s="45"/>
    </row>
    <row r="229" spans="2:11" ht="17.25" x14ac:dyDescent="0.3">
      <c r="B229" s="78" t="s">
        <v>184</v>
      </c>
      <c r="C229" s="77"/>
      <c r="D229" s="79"/>
      <c r="E229" s="79">
        <v>368</v>
      </c>
      <c r="F229" s="52">
        <f t="shared" si="6"/>
        <v>368</v>
      </c>
      <c r="G229" s="38"/>
      <c r="H229" s="77"/>
      <c r="I229" s="77"/>
      <c r="J229" s="77"/>
      <c r="K229" s="45"/>
    </row>
    <row r="230" spans="2:11" ht="17.25" x14ac:dyDescent="0.3">
      <c r="B230" s="78" t="s">
        <v>185</v>
      </c>
      <c r="C230" s="77"/>
      <c r="D230" s="79"/>
      <c r="E230" s="79">
        <v>0</v>
      </c>
      <c r="F230" s="52">
        <f t="shared" si="6"/>
        <v>0</v>
      </c>
      <c r="G230" s="38"/>
      <c r="H230" s="77"/>
      <c r="I230" s="77"/>
      <c r="J230" s="77"/>
      <c r="K230" s="45"/>
    </row>
    <row r="231" spans="2:11" ht="17.25" x14ac:dyDescent="0.3">
      <c r="B231" s="78" t="s">
        <v>186</v>
      </c>
      <c r="C231" s="66">
        <v>29.94</v>
      </c>
      <c r="D231" s="79"/>
      <c r="E231" s="79">
        <v>0</v>
      </c>
      <c r="F231" s="52">
        <f t="shared" si="6"/>
        <v>29.94</v>
      </c>
      <c r="G231" s="38"/>
      <c r="H231" s="77"/>
      <c r="I231" s="77"/>
      <c r="J231" s="77"/>
      <c r="K231" s="45"/>
    </row>
    <row r="232" spans="2:11" ht="17.25" x14ac:dyDescent="0.3">
      <c r="B232" s="38"/>
      <c r="C232" s="77"/>
      <c r="D232" s="79"/>
      <c r="E232" s="79"/>
      <c r="F232" s="52"/>
      <c r="G232" s="38"/>
      <c r="H232" s="77"/>
      <c r="I232" s="77"/>
      <c r="J232" s="77"/>
      <c r="K232" s="45"/>
    </row>
    <row r="233" spans="2:11" ht="17.25" x14ac:dyDescent="0.3">
      <c r="B233" s="80" t="s">
        <v>135</v>
      </c>
      <c r="C233" s="77"/>
      <c r="D233" s="79"/>
      <c r="E233" s="79"/>
      <c r="F233" s="52"/>
      <c r="G233" s="38"/>
      <c r="H233" s="77"/>
      <c r="I233" s="77"/>
      <c r="J233" s="77"/>
      <c r="K233" s="45"/>
    </row>
    <row r="234" spans="2:11" ht="17.25" x14ac:dyDescent="0.3">
      <c r="B234" s="38" t="s">
        <v>136</v>
      </c>
      <c r="C234" s="64">
        <f>74434.38-36957.96</f>
        <v>37476.420000000006</v>
      </c>
      <c r="D234" s="79"/>
      <c r="E234" s="79">
        <v>501.22</v>
      </c>
      <c r="F234" s="52">
        <f t="shared" si="6"/>
        <v>37977.640000000007</v>
      </c>
      <c r="G234" s="38"/>
      <c r="H234" s="77"/>
      <c r="I234" s="77"/>
      <c r="J234" s="77"/>
      <c r="K234" s="45"/>
    </row>
    <row r="235" spans="2:11" ht="17.25" x14ac:dyDescent="0.3">
      <c r="B235" s="38"/>
      <c r="C235" s="77"/>
      <c r="D235" s="79"/>
      <c r="E235" s="79"/>
      <c r="F235" s="52"/>
      <c r="G235" s="38"/>
      <c r="H235" s="77"/>
      <c r="I235" s="77"/>
      <c r="J235" s="77"/>
      <c r="K235" s="45"/>
    </row>
    <row r="236" spans="2:11" ht="17.25" x14ac:dyDescent="0.3">
      <c r="B236" s="84" t="s">
        <v>137</v>
      </c>
      <c r="C236" s="77"/>
      <c r="D236" s="79"/>
      <c r="E236" s="79"/>
      <c r="F236" s="52"/>
      <c r="G236" s="38"/>
      <c r="H236" s="77"/>
      <c r="I236" s="77"/>
      <c r="J236" s="77"/>
      <c r="K236" s="45"/>
    </row>
    <row r="237" spans="2:11" ht="17.25" x14ac:dyDescent="0.3">
      <c r="B237" s="85" t="s">
        <v>138</v>
      </c>
      <c r="C237" s="66">
        <v>8483.7800000000007</v>
      </c>
      <c r="D237" s="79"/>
      <c r="E237" s="79">
        <v>2166.7199999999998</v>
      </c>
      <c r="F237" s="52">
        <f>SUM(C237:E237)</f>
        <v>10650.5</v>
      </c>
      <c r="G237" s="38"/>
      <c r="H237" s="77"/>
      <c r="I237" s="77"/>
      <c r="J237" s="77"/>
      <c r="K237" s="45"/>
    </row>
    <row r="238" spans="2:11" ht="17.25" x14ac:dyDescent="0.3">
      <c r="B238" s="85" t="s">
        <v>139</v>
      </c>
      <c r="C238" s="77"/>
      <c r="D238" s="79"/>
      <c r="E238" s="79">
        <v>994.66799999999978</v>
      </c>
      <c r="F238" s="52">
        <f>SUM(C238:E238)</f>
        <v>994.66799999999978</v>
      </c>
      <c r="G238" s="38"/>
      <c r="H238" s="77"/>
      <c r="I238" s="77"/>
      <c r="J238" s="77"/>
      <c r="K238" s="45"/>
    </row>
    <row r="239" spans="2:11" ht="18" thickBot="1" x14ac:dyDescent="0.35">
      <c r="B239" s="90"/>
      <c r="C239" s="89"/>
      <c r="D239" s="93"/>
      <c r="E239" s="93"/>
      <c r="F239" s="53"/>
      <c r="G239" s="15"/>
      <c r="H239" s="89"/>
      <c r="I239" s="89"/>
      <c r="J239" s="89"/>
      <c r="K239" s="125"/>
    </row>
    <row r="240" spans="2:11" ht="17.25" thickBot="1" x14ac:dyDescent="0.3">
      <c r="B240" s="91" t="s">
        <v>140</v>
      </c>
      <c r="C240" s="92">
        <f>SUM(C137:C238)</f>
        <v>131776.45000000001</v>
      </c>
      <c r="D240" s="130">
        <f>SUM(D137:D238)</f>
        <v>360971.57000000007</v>
      </c>
      <c r="E240" s="130">
        <f>SUM(E137:E238)</f>
        <v>73365.537599999981</v>
      </c>
      <c r="F240" s="130">
        <f>SUM(F137:F238)</f>
        <v>566113.55759999994</v>
      </c>
      <c r="G240" s="91" t="s">
        <v>140</v>
      </c>
      <c r="H240" s="130">
        <f>SUM(H137:H238)</f>
        <v>649794.79</v>
      </c>
      <c r="I240" s="130">
        <f>SUM(I137:I238)</f>
        <v>700</v>
      </c>
      <c r="J240" s="130">
        <f>SUM(J137:J238)</f>
        <v>2168.2912000000001</v>
      </c>
      <c r="K240" s="130">
        <f>SUM(K137:K238)</f>
        <v>652663.08120000002</v>
      </c>
    </row>
    <row r="241" spans="1:1025" ht="16.5" thickBot="1" x14ac:dyDescent="0.3">
      <c r="D241" s="34"/>
      <c r="E241" s="34"/>
      <c r="H241" s="34" t="s">
        <v>55</v>
      </c>
      <c r="K241" s="46"/>
    </row>
    <row r="242" spans="1:1025" ht="19.5" thickTop="1" thickBot="1" x14ac:dyDescent="0.3">
      <c r="B242" s="43" t="s">
        <v>141</v>
      </c>
      <c r="C242" s="44"/>
      <c r="D242" s="55"/>
      <c r="E242" s="55"/>
      <c r="F242" s="56">
        <f>K240-F240</f>
        <v>86549.523600000073</v>
      </c>
      <c r="H242" s="42" t="s">
        <v>55</v>
      </c>
    </row>
    <row r="243" spans="1:1025" s="2" customFormat="1" ht="18.75" thickTop="1" x14ac:dyDescent="0.25">
      <c r="A243" s="69"/>
      <c r="B243" s="100"/>
      <c r="C243" s="115"/>
      <c r="D243" s="100"/>
      <c r="E243" s="100"/>
      <c r="F243" s="101"/>
      <c r="G243" s="69"/>
      <c r="H243" s="70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  <c r="AW243" s="69"/>
      <c r="AX243" s="69"/>
      <c r="AY243" s="69"/>
      <c r="AZ243" s="69"/>
      <c r="BA243" s="69"/>
      <c r="BB243" s="69"/>
      <c r="BC243" s="69"/>
      <c r="BD243" s="69"/>
      <c r="BE243" s="69"/>
      <c r="BF243" s="69"/>
      <c r="BG243" s="69"/>
      <c r="BH243" s="69"/>
      <c r="BI243" s="69"/>
      <c r="BJ243" s="69"/>
      <c r="BK243" s="69"/>
      <c r="BL243" s="69"/>
      <c r="BM243" s="69"/>
      <c r="BN243" s="69"/>
      <c r="BO243" s="69"/>
      <c r="BP243" s="69"/>
      <c r="BQ243" s="69"/>
      <c r="BR243" s="69"/>
      <c r="BS243" s="69"/>
      <c r="BT243" s="69"/>
      <c r="BU243" s="69"/>
      <c r="BV243" s="69"/>
      <c r="BW243" s="69"/>
      <c r="BX243" s="69"/>
      <c r="BY243" s="69"/>
      <c r="BZ243" s="69"/>
      <c r="CA243" s="69"/>
      <c r="CB243" s="69"/>
      <c r="CC243" s="69"/>
      <c r="CD243" s="69"/>
      <c r="CE243" s="69"/>
      <c r="CF243" s="69"/>
      <c r="CG243" s="69"/>
      <c r="CH243" s="69"/>
      <c r="CI243" s="69"/>
      <c r="CJ243" s="69"/>
      <c r="CK243" s="69"/>
      <c r="CL243" s="69"/>
      <c r="CM243" s="69"/>
      <c r="CN243" s="69"/>
      <c r="CO243" s="69"/>
      <c r="CP243" s="69"/>
      <c r="CQ243" s="69"/>
      <c r="CR243" s="69"/>
      <c r="CS243" s="69"/>
      <c r="CT243" s="69"/>
      <c r="CU243" s="69"/>
      <c r="CV243" s="69"/>
      <c r="CW243" s="69"/>
      <c r="CX243" s="69"/>
      <c r="CY243" s="69"/>
      <c r="CZ243" s="69"/>
      <c r="DA243" s="69"/>
      <c r="DB243" s="69"/>
      <c r="DC243" s="69"/>
      <c r="DD243" s="69"/>
      <c r="DE243" s="69"/>
      <c r="DF243" s="69"/>
      <c r="DG243" s="69"/>
      <c r="DH243" s="69"/>
      <c r="DI243" s="69"/>
      <c r="DJ243" s="69"/>
      <c r="DK243" s="69"/>
      <c r="DL243" s="69"/>
      <c r="DM243" s="69"/>
      <c r="DN243" s="69"/>
      <c r="DO243" s="69"/>
      <c r="DP243" s="69"/>
      <c r="DQ243" s="69"/>
      <c r="DR243" s="69"/>
      <c r="DS243" s="69"/>
      <c r="DT243" s="69"/>
      <c r="DU243" s="69"/>
      <c r="DV243" s="69"/>
      <c r="DW243" s="69"/>
      <c r="DX243" s="69"/>
      <c r="DY243" s="69"/>
      <c r="DZ243" s="69"/>
      <c r="EA243" s="69"/>
      <c r="EB243" s="69"/>
      <c r="EC243" s="69"/>
      <c r="ED243" s="69"/>
      <c r="EE243" s="69"/>
      <c r="EF243" s="69"/>
      <c r="EG243" s="69"/>
      <c r="EH243" s="69"/>
      <c r="EI243" s="69"/>
      <c r="EJ243" s="69"/>
      <c r="EK243" s="69"/>
      <c r="EL243" s="69"/>
      <c r="EM243" s="69"/>
      <c r="EN243" s="69"/>
      <c r="EO243" s="69"/>
      <c r="EP243" s="69"/>
      <c r="EQ243" s="69"/>
      <c r="ER243" s="69"/>
      <c r="ES243" s="69"/>
      <c r="ET243" s="69"/>
      <c r="EU243" s="69"/>
      <c r="EV243" s="69"/>
      <c r="EW243" s="69"/>
      <c r="EX243" s="69"/>
      <c r="EY243" s="69"/>
      <c r="EZ243" s="69"/>
      <c r="FA243" s="69"/>
      <c r="FB243" s="69"/>
      <c r="FC243" s="69"/>
      <c r="FD243" s="69"/>
      <c r="FE243" s="69"/>
      <c r="FF243" s="69"/>
      <c r="FG243" s="69"/>
      <c r="FH243" s="69"/>
      <c r="FI243" s="69"/>
      <c r="FJ243" s="69"/>
      <c r="FK243" s="69"/>
      <c r="FL243" s="69"/>
      <c r="FM243" s="69"/>
      <c r="FN243" s="69"/>
      <c r="FO243" s="69"/>
      <c r="FP243" s="69"/>
      <c r="FQ243" s="69"/>
      <c r="FR243" s="69"/>
      <c r="FS243" s="69"/>
      <c r="FT243" s="69"/>
      <c r="FU243" s="69"/>
      <c r="FV243" s="69"/>
      <c r="FW243" s="69"/>
      <c r="FX243" s="69"/>
      <c r="FY243" s="69"/>
      <c r="FZ243" s="69"/>
      <c r="GA243" s="69"/>
      <c r="GB243" s="69"/>
      <c r="GC243" s="69"/>
      <c r="GD243" s="69"/>
      <c r="GE243" s="69"/>
      <c r="GF243" s="69"/>
      <c r="GG243" s="69"/>
      <c r="GH243" s="69"/>
      <c r="GI243" s="69"/>
      <c r="GJ243" s="69"/>
      <c r="GK243" s="69"/>
      <c r="GL243" s="69"/>
      <c r="GM243" s="69"/>
      <c r="GN243" s="69"/>
      <c r="GO243" s="69"/>
      <c r="GP243" s="69"/>
      <c r="GQ243" s="69"/>
      <c r="GR243" s="69"/>
      <c r="GS243" s="69"/>
      <c r="GT243" s="69"/>
      <c r="GU243" s="69"/>
      <c r="GV243" s="69"/>
      <c r="GW243" s="69"/>
      <c r="GX243" s="69"/>
      <c r="GY243" s="69"/>
      <c r="GZ243" s="69"/>
      <c r="HA243" s="69"/>
      <c r="HB243" s="69"/>
      <c r="HC243" s="69"/>
      <c r="HD243" s="69"/>
      <c r="HE243" s="69"/>
      <c r="HF243" s="69"/>
      <c r="HG243" s="69"/>
      <c r="HH243" s="69"/>
      <c r="HI243" s="69"/>
      <c r="HJ243" s="69"/>
      <c r="HK243" s="69"/>
      <c r="HL243" s="69"/>
      <c r="HM243" s="69"/>
      <c r="HN243" s="69"/>
      <c r="HO243" s="69"/>
      <c r="HP243" s="69"/>
      <c r="HQ243" s="69"/>
      <c r="HR243" s="69"/>
      <c r="HS243" s="69"/>
      <c r="HT243" s="69"/>
      <c r="HU243" s="69"/>
      <c r="HV243" s="69"/>
      <c r="HW243" s="69"/>
      <c r="HX243" s="69"/>
      <c r="HY243" s="69"/>
      <c r="HZ243" s="69"/>
      <c r="IA243" s="69"/>
      <c r="IB243" s="69"/>
      <c r="IC243" s="69"/>
      <c r="ID243" s="69"/>
      <c r="IE243" s="69"/>
      <c r="IF243" s="69"/>
      <c r="IG243" s="69"/>
      <c r="IH243" s="69"/>
      <c r="II243" s="69"/>
      <c r="IJ243" s="69"/>
      <c r="IK243" s="69"/>
      <c r="IL243" s="69"/>
      <c r="IM243" s="69"/>
      <c r="IN243" s="69"/>
      <c r="IO243" s="69"/>
      <c r="IP243" s="69"/>
      <c r="IQ243" s="69"/>
      <c r="IR243" s="69"/>
      <c r="IS243" s="69"/>
      <c r="IT243" s="69"/>
      <c r="IU243" s="69"/>
      <c r="IV243" s="69"/>
      <c r="IW243" s="69"/>
      <c r="IX243" s="69"/>
      <c r="IY243" s="69"/>
      <c r="IZ243" s="69"/>
      <c r="JA243" s="69"/>
      <c r="JB243" s="69"/>
      <c r="JC243" s="69"/>
      <c r="JD243" s="69"/>
      <c r="JE243" s="69"/>
      <c r="JF243" s="69"/>
      <c r="JG243" s="69"/>
      <c r="JH243" s="69"/>
      <c r="JI243" s="69"/>
      <c r="JJ243" s="69"/>
      <c r="JK243" s="69"/>
      <c r="JL243" s="69"/>
      <c r="JM243" s="69"/>
      <c r="JN243" s="69"/>
      <c r="JO243" s="69"/>
      <c r="JP243" s="69"/>
      <c r="JQ243" s="69"/>
      <c r="JR243" s="69"/>
      <c r="JS243" s="69"/>
      <c r="JT243" s="69"/>
      <c r="JU243" s="69"/>
      <c r="JV243" s="69"/>
      <c r="JW243" s="69"/>
      <c r="JX243" s="69"/>
      <c r="JY243" s="69"/>
      <c r="JZ243" s="69"/>
      <c r="KA243" s="69"/>
      <c r="KB243" s="69"/>
      <c r="KC243" s="69"/>
      <c r="KD243" s="69"/>
      <c r="KE243" s="69"/>
      <c r="KF243" s="69"/>
      <c r="KG243" s="69"/>
      <c r="KH243" s="69"/>
      <c r="KI243" s="69"/>
      <c r="KJ243" s="69"/>
      <c r="KK243" s="69"/>
      <c r="KL243" s="69"/>
      <c r="KM243" s="69"/>
      <c r="KN243" s="69"/>
      <c r="KO243" s="69"/>
      <c r="KP243" s="69"/>
      <c r="KQ243" s="69"/>
      <c r="KR243" s="69"/>
      <c r="KS243" s="69"/>
      <c r="KT243" s="69"/>
      <c r="KU243" s="69"/>
      <c r="KV243" s="69"/>
      <c r="KW243" s="69"/>
      <c r="KX243" s="69"/>
      <c r="KY243" s="69"/>
      <c r="KZ243" s="69"/>
      <c r="LA243" s="69"/>
      <c r="LB243" s="69"/>
      <c r="LC243" s="69"/>
      <c r="LD243" s="69"/>
      <c r="LE243" s="69"/>
      <c r="LF243" s="69"/>
      <c r="LG243" s="69"/>
      <c r="LH243" s="69"/>
      <c r="LI243" s="69"/>
      <c r="LJ243" s="69"/>
      <c r="LK243" s="69"/>
      <c r="LL243" s="69"/>
      <c r="LM243" s="69"/>
      <c r="LN243" s="69"/>
      <c r="LO243" s="69"/>
      <c r="LP243" s="69"/>
      <c r="LQ243" s="69"/>
      <c r="LR243" s="69"/>
      <c r="LS243" s="69"/>
      <c r="LT243" s="69"/>
      <c r="LU243" s="69"/>
      <c r="LV243" s="69"/>
      <c r="LW243" s="69"/>
      <c r="LX243" s="69"/>
      <c r="LY243" s="69"/>
      <c r="LZ243" s="69"/>
      <c r="MA243" s="69"/>
      <c r="MB243" s="69"/>
      <c r="MC243" s="69"/>
      <c r="MD243" s="69"/>
      <c r="ME243" s="69"/>
      <c r="MF243" s="69"/>
      <c r="MG243" s="69"/>
      <c r="MH243" s="69"/>
      <c r="MI243" s="69"/>
      <c r="MJ243" s="69"/>
      <c r="MK243" s="69"/>
      <c r="ML243" s="69"/>
      <c r="MM243" s="69"/>
      <c r="MN243" s="69"/>
      <c r="MO243" s="69"/>
      <c r="MP243" s="69"/>
      <c r="MQ243" s="69"/>
      <c r="MR243" s="69"/>
      <c r="MS243" s="69"/>
      <c r="MT243" s="69"/>
      <c r="MU243" s="69"/>
      <c r="MV243" s="69"/>
      <c r="MW243" s="69"/>
      <c r="MX243" s="69"/>
      <c r="MY243" s="69"/>
      <c r="MZ243" s="69"/>
      <c r="NA243" s="69"/>
      <c r="NB243" s="69"/>
      <c r="NC243" s="69"/>
      <c r="ND243" s="69"/>
      <c r="NE243" s="69"/>
      <c r="NF243" s="69"/>
      <c r="NG243" s="69"/>
      <c r="NH243" s="69"/>
      <c r="NI243" s="69"/>
      <c r="NJ243" s="69"/>
      <c r="NK243" s="69"/>
      <c r="NL243" s="69"/>
      <c r="NM243" s="69"/>
      <c r="NN243" s="69"/>
      <c r="NO243" s="69"/>
      <c r="NP243" s="69"/>
      <c r="NQ243" s="69"/>
      <c r="NR243" s="69"/>
      <c r="NS243" s="69"/>
      <c r="NT243" s="69"/>
      <c r="NU243" s="69"/>
      <c r="NV243" s="69"/>
      <c r="NW243" s="69"/>
      <c r="NX243" s="69"/>
      <c r="NY243" s="69"/>
      <c r="NZ243" s="69"/>
      <c r="OA243" s="69"/>
      <c r="OB243" s="69"/>
      <c r="OC243" s="69"/>
      <c r="OD243" s="69"/>
      <c r="OE243" s="69"/>
      <c r="OF243" s="69"/>
      <c r="OG243" s="69"/>
      <c r="OH243" s="69"/>
      <c r="OI243" s="69"/>
      <c r="OJ243" s="69"/>
      <c r="OK243" s="69"/>
      <c r="OL243" s="69"/>
      <c r="OM243" s="69"/>
      <c r="ON243" s="69"/>
      <c r="OO243" s="69"/>
      <c r="OP243" s="69"/>
      <c r="OQ243" s="69"/>
      <c r="OR243" s="69"/>
      <c r="OS243" s="69"/>
      <c r="OT243" s="69"/>
      <c r="OU243" s="69"/>
      <c r="OV243" s="69"/>
      <c r="OW243" s="69"/>
      <c r="OX243" s="69"/>
      <c r="OY243" s="69"/>
      <c r="OZ243" s="69"/>
      <c r="PA243" s="69"/>
      <c r="PB243" s="69"/>
      <c r="PC243" s="69"/>
      <c r="PD243" s="69"/>
      <c r="PE243" s="69"/>
      <c r="PF243" s="69"/>
      <c r="PG243" s="69"/>
      <c r="PH243" s="69"/>
      <c r="PI243" s="69"/>
      <c r="PJ243" s="69"/>
      <c r="PK243" s="69"/>
      <c r="PL243" s="69"/>
      <c r="PM243" s="69"/>
      <c r="PN243" s="69"/>
      <c r="PO243" s="69"/>
      <c r="PP243" s="69"/>
      <c r="PQ243" s="69"/>
      <c r="PR243" s="69"/>
      <c r="PS243" s="69"/>
      <c r="PT243" s="69"/>
      <c r="PU243" s="69"/>
      <c r="PV243" s="69"/>
      <c r="PW243" s="69"/>
      <c r="PX243" s="69"/>
      <c r="PY243" s="69"/>
      <c r="PZ243" s="69"/>
      <c r="QA243" s="69"/>
      <c r="QB243" s="69"/>
      <c r="QC243" s="69"/>
      <c r="QD243" s="69"/>
      <c r="QE243" s="69"/>
      <c r="QF243" s="69"/>
      <c r="QG243" s="69"/>
      <c r="QH243" s="69"/>
      <c r="QI243" s="69"/>
      <c r="QJ243" s="69"/>
      <c r="QK243" s="69"/>
      <c r="QL243" s="69"/>
      <c r="QM243" s="69"/>
      <c r="QN243" s="69"/>
      <c r="QO243" s="69"/>
      <c r="QP243" s="69"/>
      <c r="QQ243" s="69"/>
      <c r="QR243" s="69"/>
      <c r="QS243" s="69"/>
      <c r="QT243" s="69"/>
      <c r="QU243" s="69"/>
      <c r="QV243" s="69"/>
      <c r="QW243" s="69"/>
      <c r="QX243" s="69"/>
      <c r="QY243" s="69"/>
      <c r="QZ243" s="69"/>
      <c r="RA243" s="69"/>
      <c r="RB243" s="69"/>
      <c r="RC243" s="69"/>
      <c r="RD243" s="69"/>
      <c r="RE243" s="69"/>
      <c r="RF243" s="69"/>
      <c r="RG243" s="69"/>
      <c r="RH243" s="69"/>
      <c r="RI243" s="69"/>
      <c r="RJ243" s="69"/>
      <c r="RK243" s="69"/>
      <c r="RL243" s="69"/>
      <c r="RM243" s="69"/>
      <c r="RN243" s="69"/>
      <c r="RO243" s="69"/>
      <c r="RP243" s="69"/>
      <c r="RQ243" s="69"/>
      <c r="RR243" s="69"/>
      <c r="RS243" s="69"/>
      <c r="RT243" s="69"/>
      <c r="RU243" s="69"/>
      <c r="RV243" s="69"/>
      <c r="RW243" s="69"/>
      <c r="RX243" s="69"/>
      <c r="RY243" s="69"/>
      <c r="RZ243" s="69"/>
      <c r="SA243" s="69"/>
      <c r="SB243" s="69"/>
      <c r="SC243" s="69"/>
      <c r="SD243" s="69"/>
      <c r="SE243" s="69"/>
      <c r="SF243" s="69"/>
      <c r="SG243" s="69"/>
      <c r="SH243" s="69"/>
      <c r="SI243" s="69"/>
      <c r="SJ243" s="69"/>
      <c r="SK243" s="69"/>
      <c r="SL243" s="69"/>
      <c r="SM243" s="69"/>
      <c r="SN243" s="69"/>
      <c r="SO243" s="69"/>
      <c r="SP243" s="69"/>
      <c r="SQ243" s="69"/>
      <c r="SR243" s="69"/>
      <c r="SS243" s="69"/>
      <c r="ST243" s="69"/>
      <c r="SU243" s="69"/>
      <c r="SV243" s="69"/>
      <c r="SW243" s="69"/>
      <c r="SX243" s="69"/>
      <c r="SY243" s="69"/>
      <c r="SZ243" s="69"/>
      <c r="TA243" s="69"/>
      <c r="TB243" s="69"/>
      <c r="TC243" s="69"/>
      <c r="TD243" s="69"/>
      <c r="TE243" s="69"/>
      <c r="TF243" s="69"/>
      <c r="TG243" s="69"/>
      <c r="TH243" s="69"/>
      <c r="TI243" s="69"/>
      <c r="TJ243" s="69"/>
      <c r="TK243" s="69"/>
      <c r="TL243" s="69"/>
      <c r="TM243" s="69"/>
      <c r="TN243" s="69"/>
      <c r="TO243" s="69"/>
      <c r="TP243" s="69"/>
      <c r="TQ243" s="69"/>
      <c r="TR243" s="69"/>
      <c r="TS243" s="69"/>
      <c r="TT243" s="69"/>
      <c r="TU243" s="69"/>
      <c r="TV243" s="69"/>
      <c r="TW243" s="69"/>
      <c r="TX243" s="69"/>
      <c r="TY243" s="69"/>
      <c r="TZ243" s="69"/>
      <c r="UA243" s="69"/>
      <c r="UB243" s="69"/>
      <c r="UC243" s="69"/>
      <c r="UD243" s="69"/>
      <c r="UE243" s="69"/>
      <c r="UF243" s="69"/>
      <c r="UG243" s="69"/>
      <c r="UH243" s="69"/>
      <c r="UI243" s="69"/>
      <c r="UJ243" s="69"/>
      <c r="UK243" s="69"/>
      <c r="UL243" s="69"/>
      <c r="UM243" s="69"/>
      <c r="UN243" s="69"/>
      <c r="UO243" s="69"/>
      <c r="UP243" s="69"/>
      <c r="UQ243" s="69"/>
      <c r="UR243" s="69"/>
      <c r="US243" s="69"/>
      <c r="UT243" s="69"/>
      <c r="UU243" s="69"/>
      <c r="UV243" s="69"/>
      <c r="UW243" s="69"/>
      <c r="UX243" s="69"/>
      <c r="UY243" s="69"/>
      <c r="UZ243" s="69"/>
      <c r="VA243" s="69"/>
      <c r="VB243" s="69"/>
      <c r="VC243" s="69"/>
      <c r="VD243" s="69"/>
      <c r="VE243" s="69"/>
      <c r="VF243" s="69"/>
      <c r="VG243" s="69"/>
      <c r="VH243" s="69"/>
      <c r="VI243" s="69"/>
      <c r="VJ243" s="69"/>
      <c r="VK243" s="69"/>
      <c r="VL243" s="69"/>
      <c r="VM243" s="69"/>
      <c r="VN243" s="69"/>
      <c r="VO243" s="69"/>
      <c r="VP243" s="69"/>
      <c r="VQ243" s="69"/>
      <c r="VR243" s="69"/>
      <c r="VS243" s="69"/>
      <c r="VT243" s="69"/>
      <c r="VU243" s="69"/>
      <c r="VV243" s="69"/>
      <c r="VW243" s="69"/>
      <c r="VX243" s="69"/>
      <c r="VY243" s="69"/>
      <c r="VZ243" s="69"/>
      <c r="WA243" s="69"/>
      <c r="WB243" s="69"/>
      <c r="WC243" s="69"/>
      <c r="WD243" s="69"/>
      <c r="WE243" s="69"/>
      <c r="WF243" s="69"/>
      <c r="WG243" s="69"/>
      <c r="WH243" s="69"/>
      <c r="WI243" s="69"/>
      <c r="WJ243" s="69"/>
      <c r="WK243" s="69"/>
      <c r="WL243" s="69"/>
      <c r="WM243" s="69"/>
      <c r="WN243" s="69"/>
      <c r="WO243" s="69"/>
      <c r="WP243" s="69"/>
      <c r="WQ243" s="69"/>
      <c r="WR243" s="69"/>
      <c r="WS243" s="69"/>
      <c r="WT243" s="69"/>
      <c r="WU243" s="69"/>
      <c r="WV243" s="69"/>
      <c r="WW243" s="69"/>
      <c r="WX243" s="69"/>
      <c r="WY243" s="69"/>
      <c r="WZ243" s="69"/>
      <c r="XA243" s="69"/>
      <c r="XB243" s="69"/>
      <c r="XC243" s="69"/>
      <c r="XD243" s="69"/>
      <c r="XE243" s="69"/>
      <c r="XF243" s="69"/>
      <c r="XG243" s="69"/>
      <c r="XH243" s="69"/>
      <c r="XI243" s="69"/>
      <c r="XJ243" s="69"/>
      <c r="XK243" s="69"/>
      <c r="XL243" s="69"/>
      <c r="XM243" s="69"/>
      <c r="XN243" s="69"/>
      <c r="XO243" s="69"/>
      <c r="XP243" s="69"/>
      <c r="XQ243" s="69"/>
      <c r="XR243" s="69"/>
      <c r="XS243" s="69"/>
      <c r="XT243" s="69"/>
      <c r="XU243" s="69"/>
      <c r="XV243" s="69"/>
      <c r="XW243" s="69"/>
      <c r="XX243" s="69"/>
      <c r="XY243" s="69"/>
      <c r="XZ243" s="69"/>
      <c r="YA243" s="69"/>
      <c r="YB243" s="69"/>
      <c r="YC243" s="69"/>
      <c r="YD243" s="69"/>
      <c r="YE243" s="69"/>
      <c r="YF243" s="69"/>
      <c r="YG243" s="69"/>
      <c r="YH243" s="69"/>
      <c r="YI243" s="69"/>
      <c r="YJ243" s="69"/>
      <c r="YK243" s="69"/>
      <c r="YL243" s="69"/>
      <c r="YM243" s="69"/>
      <c r="YN243" s="69"/>
      <c r="YO243" s="69"/>
      <c r="YP243" s="69"/>
      <c r="YQ243" s="69"/>
      <c r="YR243" s="69"/>
      <c r="YS243" s="69"/>
      <c r="YT243" s="69"/>
      <c r="YU243" s="69"/>
      <c r="YV243" s="69"/>
      <c r="YW243" s="69"/>
      <c r="YX243" s="69"/>
      <c r="YY243" s="69"/>
      <c r="YZ243" s="69"/>
      <c r="ZA243" s="69"/>
      <c r="ZB243" s="69"/>
      <c r="ZC243" s="69"/>
      <c r="ZD243" s="69"/>
      <c r="ZE243" s="69"/>
      <c r="ZF243" s="69"/>
      <c r="ZG243" s="69"/>
      <c r="ZH243" s="69"/>
      <c r="ZI243" s="69"/>
      <c r="ZJ243" s="69"/>
      <c r="ZK243" s="69"/>
      <c r="ZL243" s="69"/>
      <c r="ZM243" s="69"/>
      <c r="ZN243" s="69"/>
      <c r="ZO243" s="69"/>
      <c r="ZP243" s="69"/>
      <c r="ZQ243" s="69"/>
      <c r="ZR243" s="69"/>
      <c r="ZS243" s="69"/>
      <c r="ZT243" s="69"/>
      <c r="ZU243" s="69"/>
      <c r="ZV243" s="69"/>
      <c r="ZW243" s="69"/>
      <c r="ZX243" s="69"/>
      <c r="ZY243" s="69"/>
      <c r="ZZ243" s="69"/>
      <c r="AAA243" s="69"/>
      <c r="AAB243" s="69"/>
      <c r="AAC243" s="69"/>
      <c r="AAD243" s="69"/>
      <c r="AAE243" s="69"/>
      <c r="AAF243" s="69"/>
      <c r="AAG243" s="69"/>
      <c r="AAH243" s="69"/>
      <c r="AAI243" s="69"/>
      <c r="AAJ243" s="69"/>
      <c r="AAK243" s="69"/>
      <c r="AAL243" s="69"/>
      <c r="AAM243" s="69"/>
      <c r="AAN243" s="69"/>
      <c r="AAO243" s="69"/>
      <c r="AAP243" s="69"/>
      <c r="AAQ243" s="69"/>
      <c r="AAR243" s="69"/>
      <c r="AAS243" s="69"/>
      <c r="AAT243" s="69"/>
      <c r="AAU243" s="69"/>
      <c r="AAV243" s="69"/>
      <c r="AAW243" s="69"/>
      <c r="AAX243" s="69"/>
      <c r="AAY243" s="69"/>
      <c r="AAZ243" s="69"/>
      <c r="ABA243" s="69"/>
      <c r="ABB243" s="69"/>
      <c r="ABC243" s="69"/>
      <c r="ABD243" s="69"/>
      <c r="ABE243" s="69"/>
      <c r="ABF243" s="69"/>
      <c r="ABG243" s="69"/>
      <c r="ABH243" s="69"/>
      <c r="ABI243" s="69"/>
      <c r="ABJ243" s="69"/>
      <c r="ABK243" s="69"/>
      <c r="ABL243" s="69"/>
      <c r="ABM243" s="69"/>
      <c r="ABN243" s="69"/>
      <c r="ABO243" s="69"/>
      <c r="ABP243" s="69"/>
      <c r="ABQ243" s="69"/>
      <c r="ABR243" s="69"/>
      <c r="ABS243" s="69"/>
      <c r="ABT243" s="69"/>
      <c r="ABU243" s="69"/>
      <c r="ABV243" s="69"/>
      <c r="ABW243" s="69"/>
      <c r="ABX243" s="69"/>
      <c r="ABY243" s="69"/>
      <c r="ABZ243" s="69"/>
      <c r="ACA243" s="69"/>
      <c r="ACB243" s="69"/>
      <c r="ACC243" s="69"/>
      <c r="ACD243" s="69"/>
      <c r="ACE243" s="69"/>
      <c r="ACF243" s="69"/>
      <c r="ACG243" s="69"/>
      <c r="ACH243" s="69"/>
      <c r="ACI243" s="69"/>
      <c r="ACJ243" s="69"/>
      <c r="ACK243" s="69"/>
      <c r="ACL243" s="69"/>
      <c r="ACM243" s="69"/>
      <c r="ACN243" s="69"/>
      <c r="ACO243" s="69"/>
      <c r="ACP243" s="69"/>
      <c r="ACQ243" s="69"/>
      <c r="ACR243" s="69"/>
      <c r="ACS243" s="69"/>
      <c r="ACT243" s="69"/>
      <c r="ACU243" s="69"/>
      <c r="ACV243" s="69"/>
      <c r="ACW243" s="69"/>
      <c r="ACX243" s="69"/>
      <c r="ACY243" s="69"/>
      <c r="ACZ243" s="69"/>
      <c r="ADA243" s="69"/>
      <c r="ADB243" s="69"/>
      <c r="ADC243" s="69"/>
      <c r="ADD243" s="69"/>
      <c r="ADE243" s="69"/>
      <c r="ADF243" s="69"/>
      <c r="ADG243" s="69"/>
      <c r="ADH243" s="69"/>
      <c r="ADI243" s="69"/>
      <c r="ADJ243" s="69"/>
      <c r="ADK243" s="69"/>
      <c r="ADL243" s="69"/>
      <c r="ADM243" s="69"/>
      <c r="ADN243" s="69"/>
      <c r="ADO243" s="69"/>
      <c r="ADP243" s="69"/>
      <c r="ADQ243" s="69"/>
      <c r="ADR243" s="69"/>
      <c r="ADS243" s="69"/>
      <c r="ADT243" s="69"/>
      <c r="ADU243" s="69"/>
      <c r="ADV243" s="69"/>
      <c r="ADW243" s="69"/>
      <c r="ADX243" s="69"/>
      <c r="ADY243" s="69"/>
      <c r="ADZ243" s="69"/>
      <c r="AEA243" s="69"/>
      <c r="AEB243" s="69"/>
      <c r="AEC243" s="69"/>
      <c r="AED243" s="69"/>
      <c r="AEE243" s="69"/>
      <c r="AEF243" s="69"/>
      <c r="AEG243" s="69"/>
      <c r="AEH243" s="69"/>
      <c r="AEI243" s="69"/>
      <c r="AEJ243" s="69"/>
      <c r="AEK243" s="69"/>
      <c r="AEL243" s="69"/>
      <c r="AEM243" s="69"/>
      <c r="AEN243" s="69"/>
      <c r="AEO243" s="69"/>
      <c r="AEP243" s="69"/>
      <c r="AEQ243" s="69"/>
      <c r="AER243" s="69"/>
      <c r="AES243" s="69"/>
      <c r="AET243" s="69"/>
      <c r="AEU243" s="69"/>
      <c r="AEV243" s="69"/>
      <c r="AEW243" s="69"/>
      <c r="AEX243" s="69"/>
      <c r="AEY243" s="69"/>
      <c r="AEZ243" s="69"/>
      <c r="AFA243" s="69"/>
      <c r="AFB243" s="69"/>
      <c r="AFC243" s="69"/>
      <c r="AFD243" s="69"/>
      <c r="AFE243" s="69"/>
      <c r="AFF243" s="69"/>
      <c r="AFG243" s="69"/>
      <c r="AFH243" s="69"/>
      <c r="AFI243" s="69"/>
      <c r="AFJ243" s="69"/>
      <c r="AFK243" s="69"/>
      <c r="AFL243" s="69"/>
      <c r="AFM243" s="69"/>
      <c r="AFN243" s="69"/>
      <c r="AFO243" s="69"/>
      <c r="AFP243" s="69"/>
      <c r="AFQ243" s="69"/>
      <c r="AFR243" s="69"/>
      <c r="AFS243" s="69"/>
      <c r="AFT243" s="69"/>
      <c r="AFU243" s="69"/>
      <c r="AFV243" s="69"/>
      <c r="AFW243" s="69"/>
      <c r="AFX243" s="69"/>
      <c r="AFY243" s="69"/>
      <c r="AFZ243" s="69"/>
      <c r="AGA243" s="69"/>
      <c r="AGB243" s="69"/>
      <c r="AGC243" s="69"/>
      <c r="AGD243" s="69"/>
      <c r="AGE243" s="69"/>
      <c r="AGF243" s="69"/>
      <c r="AGG243" s="69"/>
      <c r="AGH243" s="69"/>
      <c r="AGI243" s="69"/>
      <c r="AGJ243" s="69"/>
      <c r="AGK243" s="69"/>
      <c r="AGL243" s="69"/>
      <c r="AGM243" s="69"/>
      <c r="AGN243" s="69"/>
      <c r="AGO243" s="69"/>
      <c r="AGP243" s="69"/>
      <c r="AGQ243" s="69"/>
      <c r="AGR243" s="69"/>
      <c r="AGS243" s="69"/>
      <c r="AGT243" s="69"/>
      <c r="AGU243" s="69"/>
      <c r="AGV243" s="69"/>
      <c r="AGW243" s="69"/>
      <c r="AGX243" s="69"/>
      <c r="AGY243" s="69"/>
      <c r="AGZ243" s="69"/>
      <c r="AHA243" s="69"/>
      <c r="AHB243" s="69"/>
      <c r="AHC243" s="69"/>
      <c r="AHD243" s="69"/>
      <c r="AHE243" s="69"/>
      <c r="AHF243" s="69"/>
      <c r="AHG243" s="69"/>
      <c r="AHH243" s="69"/>
      <c r="AHI243" s="69"/>
      <c r="AHJ243" s="69"/>
      <c r="AHK243" s="69"/>
      <c r="AHL243" s="69"/>
      <c r="AHM243" s="69"/>
      <c r="AHN243" s="69"/>
      <c r="AHO243" s="69"/>
      <c r="AHP243" s="69"/>
      <c r="AHQ243" s="69"/>
      <c r="AHR243" s="69"/>
      <c r="AHS243" s="69"/>
      <c r="AHT243" s="69"/>
      <c r="AHU243" s="69"/>
      <c r="AHV243" s="69"/>
      <c r="AHW243" s="69"/>
      <c r="AHX243" s="69"/>
      <c r="AHY243" s="69"/>
      <c r="AHZ243" s="69"/>
      <c r="AIA243" s="69"/>
      <c r="AIB243" s="69"/>
      <c r="AIC243" s="69"/>
      <c r="AID243" s="69"/>
      <c r="AIE243" s="69"/>
      <c r="AIF243" s="69"/>
      <c r="AIG243" s="69"/>
      <c r="AIH243" s="69"/>
      <c r="AII243" s="69"/>
      <c r="AIJ243" s="69"/>
      <c r="AIK243" s="69"/>
      <c r="AIL243" s="69"/>
      <c r="AIM243" s="69"/>
      <c r="AIN243" s="69"/>
      <c r="AIO243" s="69"/>
      <c r="AIP243" s="69"/>
      <c r="AIQ243" s="69"/>
      <c r="AIR243" s="69"/>
      <c r="AIS243" s="69"/>
      <c r="AIT243" s="69"/>
      <c r="AIU243" s="69"/>
      <c r="AIV243" s="69"/>
      <c r="AIW243" s="69"/>
      <c r="AIX243" s="69"/>
      <c r="AIY243" s="69"/>
      <c r="AIZ243" s="69"/>
      <c r="AJA243" s="69"/>
      <c r="AJB243" s="69"/>
      <c r="AJC243" s="69"/>
      <c r="AJD243" s="69"/>
      <c r="AJE243" s="69"/>
      <c r="AJF243" s="69"/>
      <c r="AJG243" s="69"/>
      <c r="AJH243" s="69"/>
      <c r="AJI243" s="69"/>
      <c r="AJJ243" s="69"/>
      <c r="AJK243" s="69"/>
      <c r="AJL243" s="69"/>
      <c r="AJM243" s="69"/>
      <c r="AJN243" s="69"/>
      <c r="AJO243" s="69"/>
      <c r="AJP243" s="69"/>
      <c r="AJQ243" s="69"/>
      <c r="AJR243" s="69"/>
      <c r="AJS243" s="69"/>
      <c r="AJT243" s="69"/>
      <c r="AJU243" s="69"/>
      <c r="AJV243" s="69"/>
      <c r="AJW243" s="69"/>
      <c r="AJX243" s="69"/>
      <c r="AJY243" s="69"/>
      <c r="AJZ243" s="69"/>
      <c r="AKA243" s="69"/>
      <c r="AKB243" s="69"/>
      <c r="AKC243" s="69"/>
      <c r="AKD243" s="69"/>
      <c r="AKE243" s="69"/>
      <c r="AKF243" s="69"/>
      <c r="AKG243" s="69"/>
      <c r="AKH243" s="69"/>
      <c r="AKI243" s="69"/>
      <c r="AKJ243" s="69"/>
      <c r="AKK243" s="69"/>
      <c r="AKL243" s="69"/>
      <c r="AKM243" s="69"/>
      <c r="AKN243" s="69"/>
      <c r="AKO243" s="69"/>
      <c r="AKP243" s="69"/>
      <c r="AKQ243" s="69"/>
      <c r="AKR243" s="69"/>
      <c r="AKS243" s="69"/>
      <c r="AKT243" s="69"/>
      <c r="AKU243" s="69"/>
      <c r="AKV243" s="69"/>
      <c r="AKW243" s="69"/>
      <c r="AKX243" s="69"/>
      <c r="AKY243" s="69"/>
      <c r="AKZ243" s="69"/>
      <c r="ALA243" s="69"/>
      <c r="ALB243" s="69"/>
      <c r="ALC243" s="69"/>
      <c r="ALD243" s="69"/>
      <c r="ALE243" s="69"/>
      <c r="ALF243" s="69"/>
      <c r="ALG243" s="69"/>
      <c r="ALH243" s="69"/>
      <c r="ALI243" s="69"/>
      <c r="ALJ243" s="69"/>
      <c r="ALK243" s="69"/>
      <c r="ALL243" s="69"/>
      <c r="ALM243" s="69"/>
      <c r="ALN243" s="69"/>
      <c r="ALO243" s="69"/>
      <c r="ALP243" s="69"/>
      <c r="ALQ243" s="69"/>
      <c r="ALR243" s="69"/>
      <c r="ALS243" s="69"/>
      <c r="ALT243" s="69"/>
      <c r="ALU243" s="69"/>
      <c r="ALV243" s="69"/>
      <c r="ALW243" s="69"/>
      <c r="ALX243" s="69"/>
      <c r="ALY243" s="69"/>
      <c r="ALZ243" s="69"/>
      <c r="AMA243" s="69"/>
      <c r="AMB243" s="69"/>
      <c r="AMC243" s="69"/>
      <c r="AMD243" s="69"/>
      <c r="AME243" s="69"/>
      <c r="AMF243" s="69"/>
      <c r="AMG243" s="69"/>
      <c r="AMH243" s="69"/>
      <c r="AMI243" s="69"/>
      <c r="AMJ243" s="69"/>
      <c r="AMK243" s="69"/>
    </row>
    <row r="244" spans="1:1025" ht="16.5" x14ac:dyDescent="0.25">
      <c r="B244" s="28" t="s">
        <v>144</v>
      </c>
      <c r="C244" s="58">
        <f>E240*57.93/100</f>
        <v>42500.65593167999</v>
      </c>
      <c r="D244" s="29">
        <f>E240*42.07/100</f>
        <v>30864.881668319991</v>
      </c>
      <c r="E244" s="21"/>
    </row>
    <row r="245" spans="1:1025" x14ac:dyDescent="0.25">
      <c r="B245" s="16"/>
      <c r="C245" s="19"/>
      <c r="D245" s="19"/>
      <c r="E245" s="21"/>
    </row>
    <row r="246" spans="1:1025" ht="16.5" x14ac:dyDescent="0.25">
      <c r="B246" s="16"/>
      <c r="C246" s="29">
        <f>C240+C244</f>
        <v>174277.10593168001</v>
      </c>
      <c r="D246" s="60">
        <f>D240+D244</f>
        <v>391836.45166832005</v>
      </c>
      <c r="E246" s="24">
        <f>C246+D246</f>
        <v>566113.55760000006</v>
      </c>
    </row>
    <row r="247" spans="1:1025" x14ac:dyDescent="0.25">
      <c r="B247" s="16"/>
      <c r="C247" s="19"/>
      <c r="D247" s="19"/>
      <c r="E247" s="24">
        <f>E246-D256</f>
        <v>0</v>
      </c>
    </row>
    <row r="248" spans="1:1025" x14ac:dyDescent="0.25">
      <c r="B248" s="16"/>
      <c r="C248" s="30"/>
      <c r="D248" s="32"/>
      <c r="E248" s="21"/>
    </row>
    <row r="249" spans="1:1025" x14ac:dyDescent="0.25">
      <c r="B249" s="16"/>
      <c r="C249" s="30"/>
      <c r="D249" s="32"/>
      <c r="E249" s="21"/>
    </row>
    <row r="250" spans="1:1025" ht="15.75" x14ac:dyDescent="0.25">
      <c r="B250" s="59" t="s">
        <v>11</v>
      </c>
      <c r="C250" s="30"/>
      <c r="D250" s="32">
        <f>C147+C154+C155+C156+C159+C161+C172+C174+C177+C218+C234+D246</f>
        <v>450194.13166832004</v>
      </c>
      <c r="E250" s="21"/>
      <c r="G250" s="116" t="s">
        <v>3</v>
      </c>
      <c r="H250" s="70">
        <f>K142+K143+K144+K145+K146+K147+K148</f>
        <v>40316.400000000001</v>
      </c>
    </row>
    <row r="251" spans="1:1025" ht="15.75" x14ac:dyDescent="0.25">
      <c r="B251" s="9" t="s">
        <v>12</v>
      </c>
      <c r="C251" s="30"/>
      <c r="D251" s="32"/>
      <c r="E251" s="21"/>
      <c r="G251" s="118" t="s">
        <v>5</v>
      </c>
      <c r="H251" s="70">
        <f>K141</f>
        <v>609044.39</v>
      </c>
    </row>
    <row r="252" spans="1:1025" ht="15.75" x14ac:dyDescent="0.25">
      <c r="B252" s="57" t="s">
        <v>15</v>
      </c>
      <c r="C252" s="30"/>
      <c r="D252" s="21">
        <f>C196+C197+C198+C206+C244</f>
        <v>104631.42593167999</v>
      </c>
      <c r="E252" s="21"/>
      <c r="G252" s="117" t="s">
        <v>18</v>
      </c>
      <c r="H252" s="70">
        <f>K154</f>
        <v>0</v>
      </c>
    </row>
    <row r="253" spans="1:1025" ht="15.75" x14ac:dyDescent="0.25">
      <c r="B253" s="9" t="s">
        <v>145</v>
      </c>
      <c r="C253" s="30"/>
      <c r="D253" s="21"/>
      <c r="E253" s="18"/>
      <c r="G253" s="119" t="s">
        <v>4</v>
      </c>
      <c r="H253" s="70">
        <f>K137</f>
        <v>0</v>
      </c>
    </row>
    <row r="254" spans="1:1025" ht="15.75" x14ac:dyDescent="0.25">
      <c r="B254" s="65" t="s">
        <v>10</v>
      </c>
      <c r="C254" s="1"/>
      <c r="D254" s="11">
        <f>C217+C231+C237</f>
        <v>11288</v>
      </c>
      <c r="E254"/>
      <c r="G254" s="49" t="s">
        <v>157</v>
      </c>
      <c r="H254" s="71">
        <f>K161+K163+K164+K166+K167+K168+K175+K174+K178+K159</f>
        <v>3302.2912000000001</v>
      </c>
    </row>
    <row r="255" spans="1:1025" x14ac:dyDescent="0.25">
      <c r="B255"/>
      <c r="C255" s="1"/>
      <c r="D255" s="1"/>
      <c r="E255"/>
      <c r="G255" s="69"/>
      <c r="H255" s="70"/>
    </row>
    <row r="256" spans="1:1025" x14ac:dyDescent="0.25">
      <c r="B256"/>
      <c r="C256" s="1"/>
      <c r="D256" s="1">
        <f>SUM(D250:D254)</f>
        <v>566113.55760000006</v>
      </c>
      <c r="E256" s="1"/>
      <c r="G256" s="69"/>
      <c r="H256" s="70">
        <f>SUM(H250:H255)</f>
        <v>652663.08120000002</v>
      </c>
    </row>
    <row r="257" spans="1:1025" s="2" customFormat="1" ht="18.75" thickBot="1" x14ac:dyDescent="0.3">
      <c r="A257" s="69"/>
      <c r="B257" s="100"/>
      <c r="C257" s="115"/>
      <c r="D257" s="100"/>
      <c r="E257" s="100"/>
      <c r="F257" s="101"/>
      <c r="G257" s="69"/>
      <c r="H257" s="70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  <c r="AW257" s="69"/>
      <c r="AX257" s="69"/>
      <c r="AY257" s="69"/>
      <c r="AZ257" s="69"/>
      <c r="BA257" s="69"/>
      <c r="BB257" s="69"/>
      <c r="BC257" s="69"/>
      <c r="BD257" s="69"/>
      <c r="BE257" s="69"/>
      <c r="BF257" s="69"/>
      <c r="BG257" s="69"/>
      <c r="BH257" s="69"/>
      <c r="BI257" s="69"/>
      <c r="BJ257" s="69"/>
      <c r="BK257" s="69"/>
      <c r="BL257" s="69"/>
      <c r="BM257" s="69"/>
      <c r="BN257" s="69"/>
      <c r="BO257" s="69"/>
      <c r="BP257" s="69"/>
      <c r="BQ257" s="69"/>
      <c r="BR257" s="69"/>
      <c r="BS257" s="69"/>
      <c r="BT257" s="69"/>
      <c r="BU257" s="69"/>
      <c r="BV257" s="69"/>
      <c r="BW257" s="69"/>
      <c r="BX257" s="69"/>
      <c r="BY257" s="69"/>
      <c r="BZ257" s="69"/>
      <c r="CA257" s="69"/>
      <c r="CB257" s="69"/>
      <c r="CC257" s="69"/>
      <c r="CD257" s="69"/>
      <c r="CE257" s="69"/>
      <c r="CF257" s="69"/>
      <c r="CG257" s="69"/>
      <c r="CH257" s="69"/>
      <c r="CI257" s="69"/>
      <c r="CJ257" s="69"/>
      <c r="CK257" s="69"/>
      <c r="CL257" s="69"/>
      <c r="CM257" s="69"/>
      <c r="CN257" s="69"/>
      <c r="CO257" s="69"/>
      <c r="CP257" s="69"/>
      <c r="CQ257" s="69"/>
      <c r="CR257" s="69"/>
      <c r="CS257" s="69"/>
      <c r="CT257" s="69"/>
      <c r="CU257" s="69"/>
      <c r="CV257" s="69"/>
      <c r="CW257" s="69"/>
      <c r="CX257" s="69"/>
      <c r="CY257" s="69"/>
      <c r="CZ257" s="69"/>
      <c r="DA257" s="69"/>
      <c r="DB257" s="69"/>
      <c r="DC257" s="69"/>
      <c r="DD257" s="69"/>
      <c r="DE257" s="69"/>
      <c r="DF257" s="69"/>
      <c r="DG257" s="69"/>
      <c r="DH257" s="69"/>
      <c r="DI257" s="69"/>
      <c r="DJ257" s="69"/>
      <c r="DK257" s="69"/>
      <c r="DL257" s="69"/>
      <c r="DM257" s="69"/>
      <c r="DN257" s="69"/>
      <c r="DO257" s="69"/>
      <c r="DP257" s="69"/>
      <c r="DQ257" s="69"/>
      <c r="DR257" s="69"/>
      <c r="DS257" s="69"/>
      <c r="DT257" s="69"/>
      <c r="DU257" s="69"/>
      <c r="DV257" s="69"/>
      <c r="DW257" s="69"/>
      <c r="DX257" s="69"/>
      <c r="DY257" s="69"/>
      <c r="DZ257" s="69"/>
      <c r="EA257" s="69"/>
      <c r="EB257" s="69"/>
      <c r="EC257" s="69"/>
      <c r="ED257" s="69"/>
      <c r="EE257" s="69"/>
      <c r="EF257" s="69"/>
      <c r="EG257" s="69"/>
      <c r="EH257" s="69"/>
      <c r="EI257" s="69"/>
      <c r="EJ257" s="69"/>
      <c r="EK257" s="69"/>
      <c r="EL257" s="69"/>
      <c r="EM257" s="69"/>
      <c r="EN257" s="69"/>
      <c r="EO257" s="69"/>
      <c r="EP257" s="69"/>
      <c r="EQ257" s="69"/>
      <c r="ER257" s="69"/>
      <c r="ES257" s="69"/>
      <c r="ET257" s="69"/>
      <c r="EU257" s="69"/>
      <c r="EV257" s="69"/>
      <c r="EW257" s="69"/>
      <c r="EX257" s="69"/>
      <c r="EY257" s="69"/>
      <c r="EZ257" s="69"/>
      <c r="FA257" s="69"/>
      <c r="FB257" s="69"/>
      <c r="FC257" s="69"/>
      <c r="FD257" s="69"/>
      <c r="FE257" s="69"/>
      <c r="FF257" s="69"/>
      <c r="FG257" s="69"/>
      <c r="FH257" s="69"/>
      <c r="FI257" s="69"/>
      <c r="FJ257" s="69"/>
      <c r="FK257" s="69"/>
      <c r="FL257" s="69"/>
      <c r="FM257" s="69"/>
      <c r="FN257" s="69"/>
      <c r="FO257" s="69"/>
      <c r="FP257" s="69"/>
      <c r="FQ257" s="69"/>
      <c r="FR257" s="69"/>
      <c r="FS257" s="69"/>
      <c r="FT257" s="69"/>
      <c r="FU257" s="69"/>
      <c r="FV257" s="69"/>
      <c r="FW257" s="69"/>
      <c r="FX257" s="69"/>
      <c r="FY257" s="69"/>
      <c r="FZ257" s="69"/>
      <c r="GA257" s="69"/>
      <c r="GB257" s="69"/>
      <c r="GC257" s="69"/>
      <c r="GD257" s="69"/>
      <c r="GE257" s="69"/>
      <c r="GF257" s="69"/>
      <c r="GG257" s="69"/>
      <c r="GH257" s="69"/>
      <c r="GI257" s="69"/>
      <c r="GJ257" s="69"/>
      <c r="GK257" s="69"/>
      <c r="GL257" s="69"/>
      <c r="GM257" s="69"/>
      <c r="GN257" s="69"/>
      <c r="GO257" s="69"/>
      <c r="GP257" s="69"/>
      <c r="GQ257" s="69"/>
      <c r="GR257" s="69"/>
      <c r="GS257" s="69"/>
      <c r="GT257" s="69"/>
      <c r="GU257" s="69"/>
      <c r="GV257" s="69"/>
      <c r="GW257" s="69"/>
      <c r="GX257" s="69"/>
      <c r="GY257" s="69"/>
      <c r="GZ257" s="69"/>
      <c r="HA257" s="69"/>
      <c r="HB257" s="69"/>
      <c r="HC257" s="69"/>
      <c r="HD257" s="69"/>
      <c r="HE257" s="69"/>
      <c r="HF257" s="69"/>
      <c r="HG257" s="69"/>
      <c r="HH257" s="69"/>
      <c r="HI257" s="69"/>
      <c r="HJ257" s="69"/>
      <c r="HK257" s="69"/>
      <c r="HL257" s="69"/>
      <c r="HM257" s="69"/>
      <c r="HN257" s="69"/>
      <c r="HO257" s="69"/>
      <c r="HP257" s="69"/>
      <c r="HQ257" s="69"/>
      <c r="HR257" s="69"/>
      <c r="HS257" s="69"/>
      <c r="HT257" s="69"/>
      <c r="HU257" s="69"/>
      <c r="HV257" s="69"/>
      <c r="HW257" s="69"/>
      <c r="HX257" s="69"/>
      <c r="HY257" s="69"/>
      <c r="HZ257" s="69"/>
      <c r="IA257" s="69"/>
      <c r="IB257" s="69"/>
      <c r="IC257" s="69"/>
      <c r="ID257" s="69"/>
      <c r="IE257" s="69"/>
      <c r="IF257" s="69"/>
      <c r="IG257" s="69"/>
      <c r="IH257" s="69"/>
      <c r="II257" s="69"/>
      <c r="IJ257" s="69"/>
      <c r="IK257" s="69"/>
      <c r="IL257" s="69"/>
      <c r="IM257" s="69"/>
      <c r="IN257" s="69"/>
      <c r="IO257" s="69"/>
      <c r="IP257" s="69"/>
      <c r="IQ257" s="69"/>
      <c r="IR257" s="69"/>
      <c r="IS257" s="69"/>
      <c r="IT257" s="69"/>
      <c r="IU257" s="69"/>
      <c r="IV257" s="69"/>
      <c r="IW257" s="69"/>
      <c r="IX257" s="69"/>
      <c r="IY257" s="69"/>
      <c r="IZ257" s="69"/>
      <c r="JA257" s="69"/>
      <c r="JB257" s="69"/>
      <c r="JC257" s="69"/>
      <c r="JD257" s="69"/>
      <c r="JE257" s="69"/>
      <c r="JF257" s="69"/>
      <c r="JG257" s="69"/>
      <c r="JH257" s="69"/>
      <c r="JI257" s="69"/>
      <c r="JJ257" s="69"/>
      <c r="JK257" s="69"/>
      <c r="JL257" s="69"/>
      <c r="JM257" s="69"/>
      <c r="JN257" s="69"/>
      <c r="JO257" s="69"/>
      <c r="JP257" s="69"/>
      <c r="JQ257" s="69"/>
      <c r="JR257" s="69"/>
      <c r="JS257" s="69"/>
      <c r="JT257" s="69"/>
      <c r="JU257" s="69"/>
      <c r="JV257" s="69"/>
      <c r="JW257" s="69"/>
      <c r="JX257" s="69"/>
      <c r="JY257" s="69"/>
      <c r="JZ257" s="69"/>
      <c r="KA257" s="69"/>
      <c r="KB257" s="69"/>
      <c r="KC257" s="69"/>
      <c r="KD257" s="69"/>
      <c r="KE257" s="69"/>
      <c r="KF257" s="69"/>
      <c r="KG257" s="69"/>
      <c r="KH257" s="69"/>
      <c r="KI257" s="69"/>
      <c r="KJ257" s="69"/>
      <c r="KK257" s="69"/>
      <c r="KL257" s="69"/>
      <c r="KM257" s="69"/>
      <c r="KN257" s="69"/>
      <c r="KO257" s="69"/>
      <c r="KP257" s="69"/>
      <c r="KQ257" s="69"/>
      <c r="KR257" s="69"/>
      <c r="KS257" s="69"/>
      <c r="KT257" s="69"/>
      <c r="KU257" s="69"/>
      <c r="KV257" s="69"/>
      <c r="KW257" s="69"/>
      <c r="KX257" s="69"/>
      <c r="KY257" s="69"/>
      <c r="KZ257" s="69"/>
      <c r="LA257" s="69"/>
      <c r="LB257" s="69"/>
      <c r="LC257" s="69"/>
      <c r="LD257" s="69"/>
      <c r="LE257" s="69"/>
      <c r="LF257" s="69"/>
      <c r="LG257" s="69"/>
      <c r="LH257" s="69"/>
      <c r="LI257" s="69"/>
      <c r="LJ257" s="69"/>
      <c r="LK257" s="69"/>
      <c r="LL257" s="69"/>
      <c r="LM257" s="69"/>
      <c r="LN257" s="69"/>
      <c r="LO257" s="69"/>
      <c r="LP257" s="69"/>
      <c r="LQ257" s="69"/>
      <c r="LR257" s="69"/>
      <c r="LS257" s="69"/>
      <c r="LT257" s="69"/>
      <c r="LU257" s="69"/>
      <c r="LV257" s="69"/>
      <c r="LW257" s="69"/>
      <c r="LX257" s="69"/>
      <c r="LY257" s="69"/>
      <c r="LZ257" s="69"/>
      <c r="MA257" s="69"/>
      <c r="MB257" s="69"/>
      <c r="MC257" s="69"/>
      <c r="MD257" s="69"/>
      <c r="ME257" s="69"/>
      <c r="MF257" s="69"/>
      <c r="MG257" s="69"/>
      <c r="MH257" s="69"/>
      <c r="MI257" s="69"/>
      <c r="MJ257" s="69"/>
      <c r="MK257" s="69"/>
      <c r="ML257" s="69"/>
      <c r="MM257" s="69"/>
      <c r="MN257" s="69"/>
      <c r="MO257" s="69"/>
      <c r="MP257" s="69"/>
      <c r="MQ257" s="69"/>
      <c r="MR257" s="69"/>
      <c r="MS257" s="69"/>
      <c r="MT257" s="69"/>
      <c r="MU257" s="69"/>
      <c r="MV257" s="69"/>
      <c r="MW257" s="69"/>
      <c r="MX257" s="69"/>
      <c r="MY257" s="69"/>
      <c r="MZ257" s="69"/>
      <c r="NA257" s="69"/>
      <c r="NB257" s="69"/>
      <c r="NC257" s="69"/>
      <c r="ND257" s="69"/>
      <c r="NE257" s="69"/>
      <c r="NF257" s="69"/>
      <c r="NG257" s="69"/>
      <c r="NH257" s="69"/>
      <c r="NI257" s="69"/>
      <c r="NJ257" s="69"/>
      <c r="NK257" s="69"/>
      <c r="NL257" s="69"/>
      <c r="NM257" s="69"/>
      <c r="NN257" s="69"/>
      <c r="NO257" s="69"/>
      <c r="NP257" s="69"/>
      <c r="NQ257" s="69"/>
      <c r="NR257" s="69"/>
      <c r="NS257" s="69"/>
      <c r="NT257" s="69"/>
      <c r="NU257" s="69"/>
      <c r="NV257" s="69"/>
      <c r="NW257" s="69"/>
      <c r="NX257" s="69"/>
      <c r="NY257" s="69"/>
      <c r="NZ257" s="69"/>
      <c r="OA257" s="69"/>
      <c r="OB257" s="69"/>
      <c r="OC257" s="69"/>
      <c r="OD257" s="69"/>
      <c r="OE257" s="69"/>
      <c r="OF257" s="69"/>
      <c r="OG257" s="69"/>
      <c r="OH257" s="69"/>
      <c r="OI257" s="69"/>
      <c r="OJ257" s="69"/>
      <c r="OK257" s="69"/>
      <c r="OL257" s="69"/>
      <c r="OM257" s="69"/>
      <c r="ON257" s="69"/>
      <c r="OO257" s="69"/>
      <c r="OP257" s="69"/>
      <c r="OQ257" s="69"/>
      <c r="OR257" s="69"/>
      <c r="OS257" s="69"/>
      <c r="OT257" s="69"/>
      <c r="OU257" s="69"/>
      <c r="OV257" s="69"/>
      <c r="OW257" s="69"/>
      <c r="OX257" s="69"/>
      <c r="OY257" s="69"/>
      <c r="OZ257" s="69"/>
      <c r="PA257" s="69"/>
      <c r="PB257" s="69"/>
      <c r="PC257" s="69"/>
      <c r="PD257" s="69"/>
      <c r="PE257" s="69"/>
      <c r="PF257" s="69"/>
      <c r="PG257" s="69"/>
      <c r="PH257" s="69"/>
      <c r="PI257" s="69"/>
      <c r="PJ257" s="69"/>
      <c r="PK257" s="69"/>
      <c r="PL257" s="69"/>
      <c r="PM257" s="69"/>
      <c r="PN257" s="69"/>
      <c r="PO257" s="69"/>
      <c r="PP257" s="69"/>
      <c r="PQ257" s="69"/>
      <c r="PR257" s="69"/>
      <c r="PS257" s="69"/>
      <c r="PT257" s="69"/>
      <c r="PU257" s="69"/>
      <c r="PV257" s="69"/>
      <c r="PW257" s="69"/>
      <c r="PX257" s="69"/>
      <c r="PY257" s="69"/>
      <c r="PZ257" s="69"/>
      <c r="QA257" s="69"/>
      <c r="QB257" s="69"/>
      <c r="QC257" s="69"/>
      <c r="QD257" s="69"/>
      <c r="QE257" s="69"/>
      <c r="QF257" s="69"/>
      <c r="QG257" s="69"/>
      <c r="QH257" s="69"/>
      <c r="QI257" s="69"/>
      <c r="QJ257" s="69"/>
      <c r="QK257" s="69"/>
      <c r="QL257" s="69"/>
      <c r="QM257" s="69"/>
      <c r="QN257" s="69"/>
      <c r="QO257" s="69"/>
      <c r="QP257" s="69"/>
      <c r="QQ257" s="69"/>
      <c r="QR257" s="69"/>
      <c r="QS257" s="69"/>
      <c r="QT257" s="69"/>
      <c r="QU257" s="69"/>
      <c r="QV257" s="69"/>
      <c r="QW257" s="69"/>
      <c r="QX257" s="69"/>
      <c r="QY257" s="69"/>
      <c r="QZ257" s="69"/>
      <c r="RA257" s="69"/>
      <c r="RB257" s="69"/>
      <c r="RC257" s="69"/>
      <c r="RD257" s="69"/>
      <c r="RE257" s="69"/>
      <c r="RF257" s="69"/>
      <c r="RG257" s="69"/>
      <c r="RH257" s="69"/>
      <c r="RI257" s="69"/>
      <c r="RJ257" s="69"/>
      <c r="RK257" s="69"/>
      <c r="RL257" s="69"/>
      <c r="RM257" s="69"/>
      <c r="RN257" s="69"/>
      <c r="RO257" s="69"/>
      <c r="RP257" s="69"/>
      <c r="RQ257" s="69"/>
      <c r="RR257" s="69"/>
      <c r="RS257" s="69"/>
      <c r="RT257" s="69"/>
      <c r="RU257" s="69"/>
      <c r="RV257" s="69"/>
      <c r="RW257" s="69"/>
      <c r="RX257" s="69"/>
      <c r="RY257" s="69"/>
      <c r="RZ257" s="69"/>
      <c r="SA257" s="69"/>
      <c r="SB257" s="69"/>
      <c r="SC257" s="69"/>
      <c r="SD257" s="69"/>
      <c r="SE257" s="69"/>
      <c r="SF257" s="69"/>
      <c r="SG257" s="69"/>
      <c r="SH257" s="69"/>
      <c r="SI257" s="69"/>
      <c r="SJ257" s="69"/>
      <c r="SK257" s="69"/>
      <c r="SL257" s="69"/>
      <c r="SM257" s="69"/>
      <c r="SN257" s="69"/>
      <c r="SO257" s="69"/>
      <c r="SP257" s="69"/>
      <c r="SQ257" s="69"/>
      <c r="SR257" s="69"/>
      <c r="SS257" s="69"/>
      <c r="ST257" s="69"/>
      <c r="SU257" s="69"/>
      <c r="SV257" s="69"/>
      <c r="SW257" s="69"/>
      <c r="SX257" s="69"/>
      <c r="SY257" s="69"/>
      <c r="SZ257" s="69"/>
      <c r="TA257" s="69"/>
      <c r="TB257" s="69"/>
      <c r="TC257" s="69"/>
      <c r="TD257" s="69"/>
      <c r="TE257" s="69"/>
      <c r="TF257" s="69"/>
      <c r="TG257" s="69"/>
      <c r="TH257" s="69"/>
      <c r="TI257" s="69"/>
      <c r="TJ257" s="69"/>
      <c r="TK257" s="69"/>
      <c r="TL257" s="69"/>
      <c r="TM257" s="69"/>
      <c r="TN257" s="69"/>
      <c r="TO257" s="69"/>
      <c r="TP257" s="69"/>
      <c r="TQ257" s="69"/>
      <c r="TR257" s="69"/>
      <c r="TS257" s="69"/>
      <c r="TT257" s="69"/>
      <c r="TU257" s="69"/>
      <c r="TV257" s="69"/>
      <c r="TW257" s="69"/>
      <c r="TX257" s="69"/>
      <c r="TY257" s="69"/>
      <c r="TZ257" s="69"/>
      <c r="UA257" s="69"/>
      <c r="UB257" s="69"/>
      <c r="UC257" s="69"/>
      <c r="UD257" s="69"/>
      <c r="UE257" s="69"/>
      <c r="UF257" s="69"/>
      <c r="UG257" s="69"/>
      <c r="UH257" s="69"/>
      <c r="UI257" s="69"/>
      <c r="UJ257" s="69"/>
      <c r="UK257" s="69"/>
      <c r="UL257" s="69"/>
      <c r="UM257" s="69"/>
      <c r="UN257" s="69"/>
      <c r="UO257" s="69"/>
      <c r="UP257" s="69"/>
      <c r="UQ257" s="69"/>
      <c r="UR257" s="69"/>
      <c r="US257" s="69"/>
      <c r="UT257" s="69"/>
      <c r="UU257" s="69"/>
      <c r="UV257" s="69"/>
      <c r="UW257" s="69"/>
      <c r="UX257" s="69"/>
      <c r="UY257" s="69"/>
      <c r="UZ257" s="69"/>
      <c r="VA257" s="69"/>
      <c r="VB257" s="69"/>
      <c r="VC257" s="69"/>
      <c r="VD257" s="69"/>
      <c r="VE257" s="69"/>
      <c r="VF257" s="69"/>
      <c r="VG257" s="69"/>
      <c r="VH257" s="69"/>
      <c r="VI257" s="69"/>
      <c r="VJ257" s="69"/>
      <c r="VK257" s="69"/>
      <c r="VL257" s="69"/>
      <c r="VM257" s="69"/>
      <c r="VN257" s="69"/>
      <c r="VO257" s="69"/>
      <c r="VP257" s="69"/>
      <c r="VQ257" s="69"/>
      <c r="VR257" s="69"/>
      <c r="VS257" s="69"/>
      <c r="VT257" s="69"/>
      <c r="VU257" s="69"/>
      <c r="VV257" s="69"/>
      <c r="VW257" s="69"/>
      <c r="VX257" s="69"/>
      <c r="VY257" s="69"/>
      <c r="VZ257" s="69"/>
      <c r="WA257" s="69"/>
      <c r="WB257" s="69"/>
      <c r="WC257" s="69"/>
      <c r="WD257" s="69"/>
      <c r="WE257" s="69"/>
      <c r="WF257" s="69"/>
      <c r="WG257" s="69"/>
      <c r="WH257" s="69"/>
      <c r="WI257" s="69"/>
      <c r="WJ257" s="69"/>
      <c r="WK257" s="69"/>
      <c r="WL257" s="69"/>
      <c r="WM257" s="69"/>
      <c r="WN257" s="69"/>
      <c r="WO257" s="69"/>
      <c r="WP257" s="69"/>
      <c r="WQ257" s="69"/>
      <c r="WR257" s="69"/>
      <c r="WS257" s="69"/>
      <c r="WT257" s="69"/>
      <c r="WU257" s="69"/>
      <c r="WV257" s="69"/>
      <c r="WW257" s="69"/>
      <c r="WX257" s="69"/>
      <c r="WY257" s="69"/>
      <c r="WZ257" s="69"/>
      <c r="XA257" s="69"/>
      <c r="XB257" s="69"/>
      <c r="XC257" s="69"/>
      <c r="XD257" s="69"/>
      <c r="XE257" s="69"/>
      <c r="XF257" s="69"/>
      <c r="XG257" s="69"/>
      <c r="XH257" s="69"/>
      <c r="XI257" s="69"/>
      <c r="XJ257" s="69"/>
      <c r="XK257" s="69"/>
      <c r="XL257" s="69"/>
      <c r="XM257" s="69"/>
      <c r="XN257" s="69"/>
      <c r="XO257" s="69"/>
      <c r="XP257" s="69"/>
      <c r="XQ257" s="69"/>
      <c r="XR257" s="69"/>
      <c r="XS257" s="69"/>
      <c r="XT257" s="69"/>
      <c r="XU257" s="69"/>
      <c r="XV257" s="69"/>
      <c r="XW257" s="69"/>
      <c r="XX257" s="69"/>
      <c r="XY257" s="69"/>
      <c r="XZ257" s="69"/>
      <c r="YA257" s="69"/>
      <c r="YB257" s="69"/>
      <c r="YC257" s="69"/>
      <c r="YD257" s="69"/>
      <c r="YE257" s="69"/>
      <c r="YF257" s="69"/>
      <c r="YG257" s="69"/>
      <c r="YH257" s="69"/>
      <c r="YI257" s="69"/>
      <c r="YJ257" s="69"/>
      <c r="YK257" s="69"/>
      <c r="YL257" s="69"/>
      <c r="YM257" s="69"/>
      <c r="YN257" s="69"/>
      <c r="YO257" s="69"/>
      <c r="YP257" s="69"/>
      <c r="YQ257" s="69"/>
      <c r="YR257" s="69"/>
      <c r="YS257" s="69"/>
      <c r="YT257" s="69"/>
      <c r="YU257" s="69"/>
      <c r="YV257" s="69"/>
      <c r="YW257" s="69"/>
      <c r="YX257" s="69"/>
      <c r="YY257" s="69"/>
      <c r="YZ257" s="69"/>
      <c r="ZA257" s="69"/>
      <c r="ZB257" s="69"/>
      <c r="ZC257" s="69"/>
      <c r="ZD257" s="69"/>
      <c r="ZE257" s="69"/>
      <c r="ZF257" s="69"/>
      <c r="ZG257" s="69"/>
      <c r="ZH257" s="69"/>
      <c r="ZI257" s="69"/>
      <c r="ZJ257" s="69"/>
      <c r="ZK257" s="69"/>
      <c r="ZL257" s="69"/>
      <c r="ZM257" s="69"/>
      <c r="ZN257" s="69"/>
      <c r="ZO257" s="69"/>
      <c r="ZP257" s="69"/>
      <c r="ZQ257" s="69"/>
      <c r="ZR257" s="69"/>
      <c r="ZS257" s="69"/>
      <c r="ZT257" s="69"/>
      <c r="ZU257" s="69"/>
      <c r="ZV257" s="69"/>
      <c r="ZW257" s="69"/>
      <c r="ZX257" s="69"/>
      <c r="ZY257" s="69"/>
      <c r="ZZ257" s="69"/>
      <c r="AAA257" s="69"/>
      <c r="AAB257" s="69"/>
      <c r="AAC257" s="69"/>
      <c r="AAD257" s="69"/>
      <c r="AAE257" s="69"/>
      <c r="AAF257" s="69"/>
      <c r="AAG257" s="69"/>
      <c r="AAH257" s="69"/>
      <c r="AAI257" s="69"/>
      <c r="AAJ257" s="69"/>
      <c r="AAK257" s="69"/>
      <c r="AAL257" s="69"/>
      <c r="AAM257" s="69"/>
      <c r="AAN257" s="69"/>
      <c r="AAO257" s="69"/>
      <c r="AAP257" s="69"/>
      <c r="AAQ257" s="69"/>
      <c r="AAR257" s="69"/>
      <c r="AAS257" s="69"/>
      <c r="AAT257" s="69"/>
      <c r="AAU257" s="69"/>
      <c r="AAV257" s="69"/>
      <c r="AAW257" s="69"/>
      <c r="AAX257" s="69"/>
      <c r="AAY257" s="69"/>
      <c r="AAZ257" s="69"/>
      <c r="ABA257" s="69"/>
      <c r="ABB257" s="69"/>
      <c r="ABC257" s="69"/>
      <c r="ABD257" s="69"/>
      <c r="ABE257" s="69"/>
      <c r="ABF257" s="69"/>
      <c r="ABG257" s="69"/>
      <c r="ABH257" s="69"/>
      <c r="ABI257" s="69"/>
      <c r="ABJ257" s="69"/>
      <c r="ABK257" s="69"/>
      <c r="ABL257" s="69"/>
      <c r="ABM257" s="69"/>
      <c r="ABN257" s="69"/>
      <c r="ABO257" s="69"/>
      <c r="ABP257" s="69"/>
      <c r="ABQ257" s="69"/>
      <c r="ABR257" s="69"/>
      <c r="ABS257" s="69"/>
      <c r="ABT257" s="69"/>
      <c r="ABU257" s="69"/>
      <c r="ABV257" s="69"/>
      <c r="ABW257" s="69"/>
      <c r="ABX257" s="69"/>
      <c r="ABY257" s="69"/>
      <c r="ABZ257" s="69"/>
      <c r="ACA257" s="69"/>
      <c r="ACB257" s="69"/>
      <c r="ACC257" s="69"/>
      <c r="ACD257" s="69"/>
      <c r="ACE257" s="69"/>
      <c r="ACF257" s="69"/>
      <c r="ACG257" s="69"/>
      <c r="ACH257" s="69"/>
      <c r="ACI257" s="69"/>
      <c r="ACJ257" s="69"/>
      <c r="ACK257" s="69"/>
      <c r="ACL257" s="69"/>
      <c r="ACM257" s="69"/>
      <c r="ACN257" s="69"/>
      <c r="ACO257" s="69"/>
      <c r="ACP257" s="69"/>
      <c r="ACQ257" s="69"/>
      <c r="ACR257" s="69"/>
      <c r="ACS257" s="69"/>
      <c r="ACT257" s="69"/>
      <c r="ACU257" s="69"/>
      <c r="ACV257" s="69"/>
      <c r="ACW257" s="69"/>
      <c r="ACX257" s="69"/>
      <c r="ACY257" s="69"/>
      <c r="ACZ257" s="69"/>
      <c r="ADA257" s="69"/>
      <c r="ADB257" s="69"/>
      <c r="ADC257" s="69"/>
      <c r="ADD257" s="69"/>
      <c r="ADE257" s="69"/>
      <c r="ADF257" s="69"/>
      <c r="ADG257" s="69"/>
      <c r="ADH257" s="69"/>
      <c r="ADI257" s="69"/>
      <c r="ADJ257" s="69"/>
      <c r="ADK257" s="69"/>
      <c r="ADL257" s="69"/>
      <c r="ADM257" s="69"/>
      <c r="ADN257" s="69"/>
      <c r="ADO257" s="69"/>
      <c r="ADP257" s="69"/>
      <c r="ADQ257" s="69"/>
      <c r="ADR257" s="69"/>
      <c r="ADS257" s="69"/>
      <c r="ADT257" s="69"/>
      <c r="ADU257" s="69"/>
      <c r="ADV257" s="69"/>
      <c r="ADW257" s="69"/>
      <c r="ADX257" s="69"/>
      <c r="ADY257" s="69"/>
      <c r="ADZ257" s="69"/>
      <c r="AEA257" s="69"/>
      <c r="AEB257" s="69"/>
      <c r="AEC257" s="69"/>
      <c r="AED257" s="69"/>
      <c r="AEE257" s="69"/>
      <c r="AEF257" s="69"/>
      <c r="AEG257" s="69"/>
      <c r="AEH257" s="69"/>
      <c r="AEI257" s="69"/>
      <c r="AEJ257" s="69"/>
      <c r="AEK257" s="69"/>
      <c r="AEL257" s="69"/>
      <c r="AEM257" s="69"/>
      <c r="AEN257" s="69"/>
      <c r="AEO257" s="69"/>
      <c r="AEP257" s="69"/>
      <c r="AEQ257" s="69"/>
      <c r="AER257" s="69"/>
      <c r="AES257" s="69"/>
      <c r="AET257" s="69"/>
      <c r="AEU257" s="69"/>
      <c r="AEV257" s="69"/>
      <c r="AEW257" s="69"/>
      <c r="AEX257" s="69"/>
      <c r="AEY257" s="69"/>
      <c r="AEZ257" s="69"/>
      <c r="AFA257" s="69"/>
      <c r="AFB257" s="69"/>
      <c r="AFC257" s="69"/>
      <c r="AFD257" s="69"/>
      <c r="AFE257" s="69"/>
      <c r="AFF257" s="69"/>
      <c r="AFG257" s="69"/>
      <c r="AFH257" s="69"/>
      <c r="AFI257" s="69"/>
      <c r="AFJ257" s="69"/>
      <c r="AFK257" s="69"/>
      <c r="AFL257" s="69"/>
      <c r="AFM257" s="69"/>
      <c r="AFN257" s="69"/>
      <c r="AFO257" s="69"/>
      <c r="AFP257" s="69"/>
      <c r="AFQ257" s="69"/>
      <c r="AFR257" s="69"/>
      <c r="AFS257" s="69"/>
      <c r="AFT257" s="69"/>
      <c r="AFU257" s="69"/>
      <c r="AFV257" s="69"/>
      <c r="AFW257" s="69"/>
      <c r="AFX257" s="69"/>
      <c r="AFY257" s="69"/>
      <c r="AFZ257" s="69"/>
      <c r="AGA257" s="69"/>
      <c r="AGB257" s="69"/>
      <c r="AGC257" s="69"/>
      <c r="AGD257" s="69"/>
      <c r="AGE257" s="69"/>
      <c r="AGF257" s="69"/>
      <c r="AGG257" s="69"/>
      <c r="AGH257" s="69"/>
      <c r="AGI257" s="69"/>
      <c r="AGJ257" s="69"/>
      <c r="AGK257" s="69"/>
      <c r="AGL257" s="69"/>
      <c r="AGM257" s="69"/>
      <c r="AGN257" s="69"/>
      <c r="AGO257" s="69"/>
      <c r="AGP257" s="69"/>
      <c r="AGQ257" s="69"/>
      <c r="AGR257" s="69"/>
      <c r="AGS257" s="69"/>
      <c r="AGT257" s="69"/>
      <c r="AGU257" s="69"/>
      <c r="AGV257" s="69"/>
      <c r="AGW257" s="69"/>
      <c r="AGX257" s="69"/>
      <c r="AGY257" s="69"/>
      <c r="AGZ257" s="69"/>
      <c r="AHA257" s="69"/>
      <c r="AHB257" s="69"/>
      <c r="AHC257" s="69"/>
      <c r="AHD257" s="69"/>
      <c r="AHE257" s="69"/>
      <c r="AHF257" s="69"/>
      <c r="AHG257" s="69"/>
      <c r="AHH257" s="69"/>
      <c r="AHI257" s="69"/>
      <c r="AHJ257" s="69"/>
      <c r="AHK257" s="69"/>
      <c r="AHL257" s="69"/>
      <c r="AHM257" s="69"/>
      <c r="AHN257" s="69"/>
      <c r="AHO257" s="69"/>
      <c r="AHP257" s="69"/>
      <c r="AHQ257" s="69"/>
      <c r="AHR257" s="69"/>
      <c r="AHS257" s="69"/>
      <c r="AHT257" s="69"/>
      <c r="AHU257" s="69"/>
      <c r="AHV257" s="69"/>
      <c r="AHW257" s="69"/>
      <c r="AHX257" s="69"/>
      <c r="AHY257" s="69"/>
      <c r="AHZ257" s="69"/>
      <c r="AIA257" s="69"/>
      <c r="AIB257" s="69"/>
      <c r="AIC257" s="69"/>
      <c r="AID257" s="69"/>
      <c r="AIE257" s="69"/>
      <c r="AIF257" s="69"/>
      <c r="AIG257" s="69"/>
      <c r="AIH257" s="69"/>
      <c r="AII257" s="69"/>
      <c r="AIJ257" s="69"/>
      <c r="AIK257" s="69"/>
      <c r="AIL257" s="69"/>
      <c r="AIM257" s="69"/>
      <c r="AIN257" s="69"/>
      <c r="AIO257" s="69"/>
      <c r="AIP257" s="69"/>
      <c r="AIQ257" s="69"/>
      <c r="AIR257" s="69"/>
      <c r="AIS257" s="69"/>
      <c r="AIT257" s="69"/>
      <c r="AIU257" s="69"/>
      <c r="AIV257" s="69"/>
      <c r="AIW257" s="69"/>
      <c r="AIX257" s="69"/>
      <c r="AIY257" s="69"/>
      <c r="AIZ257" s="69"/>
      <c r="AJA257" s="69"/>
      <c r="AJB257" s="69"/>
      <c r="AJC257" s="69"/>
      <c r="AJD257" s="69"/>
      <c r="AJE257" s="69"/>
      <c r="AJF257" s="69"/>
      <c r="AJG257" s="69"/>
      <c r="AJH257" s="69"/>
      <c r="AJI257" s="69"/>
      <c r="AJJ257" s="69"/>
      <c r="AJK257" s="69"/>
      <c r="AJL257" s="69"/>
      <c r="AJM257" s="69"/>
      <c r="AJN257" s="69"/>
      <c r="AJO257" s="69"/>
      <c r="AJP257" s="69"/>
      <c r="AJQ257" s="69"/>
      <c r="AJR257" s="69"/>
      <c r="AJS257" s="69"/>
      <c r="AJT257" s="69"/>
      <c r="AJU257" s="69"/>
      <c r="AJV257" s="69"/>
      <c r="AJW257" s="69"/>
      <c r="AJX257" s="69"/>
      <c r="AJY257" s="69"/>
      <c r="AJZ257" s="69"/>
      <c r="AKA257" s="69"/>
      <c r="AKB257" s="69"/>
      <c r="AKC257" s="69"/>
      <c r="AKD257" s="69"/>
      <c r="AKE257" s="69"/>
      <c r="AKF257" s="69"/>
      <c r="AKG257" s="69"/>
      <c r="AKH257" s="69"/>
      <c r="AKI257" s="69"/>
      <c r="AKJ257" s="69"/>
      <c r="AKK257" s="69"/>
      <c r="AKL257" s="69"/>
      <c r="AKM257" s="69"/>
      <c r="AKN257" s="69"/>
      <c r="AKO257" s="69"/>
      <c r="AKP257" s="69"/>
      <c r="AKQ257" s="69"/>
      <c r="AKR257" s="69"/>
      <c r="AKS257" s="69"/>
      <c r="AKT257" s="69"/>
      <c r="AKU257" s="69"/>
      <c r="AKV257" s="69"/>
      <c r="AKW257" s="69"/>
      <c r="AKX257" s="69"/>
      <c r="AKY257" s="69"/>
      <c r="AKZ257" s="69"/>
      <c r="ALA257" s="69"/>
      <c r="ALB257" s="69"/>
      <c r="ALC257" s="69"/>
      <c r="ALD257" s="69"/>
      <c r="ALE257" s="69"/>
      <c r="ALF257" s="69"/>
      <c r="ALG257" s="69"/>
      <c r="ALH257" s="69"/>
      <c r="ALI257" s="69"/>
      <c r="ALJ257" s="69"/>
      <c r="ALK257" s="69"/>
      <c r="ALL257" s="69"/>
      <c r="ALM257" s="69"/>
      <c r="ALN257" s="69"/>
      <c r="ALO257" s="69"/>
      <c r="ALP257" s="69"/>
      <c r="ALQ257" s="69"/>
      <c r="ALR257" s="69"/>
      <c r="ALS257" s="69"/>
      <c r="ALT257" s="69"/>
      <c r="ALU257" s="69"/>
      <c r="ALV257" s="69"/>
      <c r="ALW257" s="69"/>
      <c r="ALX257" s="69"/>
      <c r="ALY257" s="69"/>
      <c r="ALZ257" s="69"/>
      <c r="AMA257" s="69"/>
      <c r="AMB257" s="69"/>
      <c r="AMC257" s="69"/>
      <c r="AMD257" s="69"/>
      <c r="AME257" s="69"/>
      <c r="AMF257" s="69"/>
      <c r="AMG257" s="69"/>
      <c r="AMH257" s="69"/>
      <c r="AMI257" s="69"/>
      <c r="AMJ257" s="69"/>
      <c r="AMK257" s="69"/>
    </row>
    <row r="258" spans="1:1025" ht="23.25" x14ac:dyDescent="0.35">
      <c r="A258" s="33"/>
      <c r="B258" s="105" t="s">
        <v>25</v>
      </c>
      <c r="C258" s="105"/>
      <c r="D258" s="105"/>
      <c r="E258" s="105"/>
      <c r="F258" s="105"/>
      <c r="G258" s="105"/>
      <c r="H258" s="105"/>
      <c r="I258" s="105"/>
      <c r="J258" s="105"/>
      <c r="K258" s="105"/>
    </row>
    <row r="259" spans="1:1025" ht="23.25" x14ac:dyDescent="0.35">
      <c r="A259" s="33"/>
      <c r="B259" s="106" t="s">
        <v>192</v>
      </c>
      <c r="C259" s="106"/>
      <c r="D259" s="106"/>
      <c r="E259" s="106"/>
      <c r="F259" s="106"/>
      <c r="G259" s="106"/>
      <c r="H259" s="106"/>
      <c r="I259" s="106"/>
      <c r="J259" s="106"/>
      <c r="K259" s="106"/>
    </row>
    <row r="260" spans="1:1025" ht="24" thickBot="1" x14ac:dyDescent="0.4">
      <c r="B260" s="107" t="s">
        <v>158</v>
      </c>
      <c r="C260" s="107"/>
      <c r="D260" s="107"/>
      <c r="E260" s="107"/>
      <c r="F260" s="107"/>
      <c r="G260" s="107"/>
      <c r="H260" s="107"/>
      <c r="I260" s="107"/>
      <c r="J260" s="107"/>
      <c r="K260" s="107"/>
    </row>
    <row r="261" spans="1:1025" ht="18.75" thickBot="1" x14ac:dyDescent="0.3">
      <c r="B261" s="108" t="s">
        <v>27</v>
      </c>
      <c r="C261" s="108"/>
      <c r="D261" s="108"/>
      <c r="E261" s="108"/>
      <c r="F261" s="108"/>
      <c r="G261" s="109" t="s">
        <v>28</v>
      </c>
      <c r="H261" s="109"/>
      <c r="I261" s="109"/>
      <c r="J261" s="109"/>
      <c r="K261" s="109"/>
    </row>
    <row r="262" spans="1:1025" ht="17.25" thickBot="1" x14ac:dyDescent="0.3">
      <c r="B262" s="35" t="s">
        <v>29</v>
      </c>
      <c r="C262" s="36" t="s">
        <v>142</v>
      </c>
      <c r="D262" s="35" t="s">
        <v>143</v>
      </c>
      <c r="E262" s="35" t="s">
        <v>159</v>
      </c>
      <c r="F262" s="35" t="s">
        <v>30</v>
      </c>
      <c r="G262" s="35" t="s">
        <v>29</v>
      </c>
      <c r="H262" s="35" t="s">
        <v>142</v>
      </c>
      <c r="I262" s="35" t="s">
        <v>143</v>
      </c>
      <c r="J262" s="35" t="s">
        <v>159</v>
      </c>
      <c r="K262" s="35" t="s">
        <v>30</v>
      </c>
    </row>
    <row r="263" spans="1:1025" ht="16.5" x14ac:dyDescent="0.25">
      <c r="B263" s="14"/>
      <c r="C263" s="37"/>
      <c r="D263" s="14"/>
      <c r="E263" s="14"/>
      <c r="F263" s="14"/>
      <c r="G263" s="14"/>
      <c r="H263" s="14"/>
      <c r="I263" s="14"/>
      <c r="J263" s="14"/>
      <c r="K263" s="14"/>
    </row>
    <row r="264" spans="1:1025" ht="16.5" x14ac:dyDescent="0.25">
      <c r="B264" s="14" t="s">
        <v>31</v>
      </c>
      <c r="C264" s="37"/>
      <c r="D264" s="14"/>
      <c r="E264" s="14"/>
      <c r="F264" s="14"/>
      <c r="G264" s="14" t="s">
        <v>32</v>
      </c>
      <c r="H264" s="76"/>
      <c r="I264" s="76"/>
      <c r="J264" s="76"/>
      <c r="K264" s="14"/>
    </row>
    <row r="265" spans="1:1025" ht="17.25" x14ac:dyDescent="0.3">
      <c r="B265" s="38" t="s">
        <v>33</v>
      </c>
      <c r="C265" s="37"/>
      <c r="D265" s="114"/>
      <c r="E265" s="79">
        <v>0</v>
      </c>
      <c r="F265" s="52">
        <f>SUM(C265:E265)</f>
        <v>0</v>
      </c>
      <c r="G265" s="38" t="s">
        <v>34</v>
      </c>
      <c r="H265" s="39"/>
      <c r="I265" s="39"/>
      <c r="J265" s="77">
        <v>0</v>
      </c>
      <c r="K265" s="45">
        <f>SUM(H265:J265)</f>
        <v>0</v>
      </c>
    </row>
    <row r="266" spans="1:1025" ht="17.25" x14ac:dyDescent="0.3">
      <c r="B266" s="38" t="s">
        <v>35</v>
      </c>
      <c r="C266" s="39"/>
      <c r="D266" s="52">
        <v>3805.37</v>
      </c>
      <c r="E266" s="79">
        <v>77.239200000000011</v>
      </c>
      <c r="F266" s="52">
        <f t="shared" ref="F266:F329" si="7">SUM(C266:E266)</f>
        <v>3882.6091999999999</v>
      </c>
      <c r="G266" s="38" t="s">
        <v>36</v>
      </c>
      <c r="H266" s="39"/>
      <c r="I266" s="39"/>
      <c r="J266" s="77">
        <v>0</v>
      </c>
      <c r="K266" s="45">
        <f t="shared" ref="K266:K306" si="8">SUM(H266:J266)</f>
        <v>0</v>
      </c>
    </row>
    <row r="267" spans="1:1025" ht="17.25" x14ac:dyDescent="0.3">
      <c r="B267" s="38" t="s">
        <v>37</v>
      </c>
      <c r="C267" s="39"/>
      <c r="D267" s="52">
        <v>133</v>
      </c>
      <c r="E267" s="79">
        <v>20.4024</v>
      </c>
      <c r="F267" s="52">
        <f t="shared" si="7"/>
        <v>153.4024</v>
      </c>
      <c r="G267" s="38" t="s">
        <v>38</v>
      </c>
      <c r="H267" s="39"/>
      <c r="I267" s="39"/>
      <c r="J267" s="77">
        <v>0</v>
      </c>
      <c r="K267" s="45">
        <f t="shared" si="8"/>
        <v>0</v>
      </c>
    </row>
    <row r="268" spans="1:1025" ht="17.25" x14ac:dyDescent="0.3">
      <c r="B268" s="38" t="s">
        <v>39</v>
      </c>
      <c r="C268" s="39"/>
      <c r="D268" s="52">
        <v>28.77</v>
      </c>
      <c r="E268" s="79">
        <v>0</v>
      </c>
      <c r="F268" s="52">
        <f t="shared" si="7"/>
        <v>28.77</v>
      </c>
      <c r="G268" s="38" t="s">
        <v>40</v>
      </c>
      <c r="H268" s="39"/>
      <c r="I268" s="39"/>
      <c r="J268" s="77">
        <v>0</v>
      </c>
      <c r="K268" s="45">
        <f t="shared" si="8"/>
        <v>0</v>
      </c>
    </row>
    <row r="269" spans="1:1025" ht="17.25" x14ac:dyDescent="0.3">
      <c r="B269" s="38" t="s">
        <v>41</v>
      </c>
      <c r="C269" s="39"/>
      <c r="D269" s="52">
        <v>953.26</v>
      </c>
      <c r="E269" s="79">
        <v>58.18</v>
      </c>
      <c r="F269" s="52">
        <f t="shared" si="7"/>
        <v>1011.4399999999999</v>
      </c>
      <c r="G269" s="38" t="s">
        <v>42</v>
      </c>
      <c r="H269" s="39">
        <v>204132.5</v>
      </c>
      <c r="I269" s="39"/>
      <c r="J269" s="77">
        <v>0</v>
      </c>
      <c r="K269" s="128">
        <f t="shared" si="8"/>
        <v>204132.5</v>
      </c>
    </row>
    <row r="270" spans="1:1025" ht="17.25" x14ac:dyDescent="0.3">
      <c r="B270" s="38" t="s">
        <v>43</v>
      </c>
      <c r="C270" s="39"/>
      <c r="D270" s="52">
        <v>133.32</v>
      </c>
      <c r="E270" s="79">
        <v>156.58079999999998</v>
      </c>
      <c r="F270" s="52">
        <f t="shared" si="7"/>
        <v>289.9008</v>
      </c>
      <c r="G270" s="38" t="s">
        <v>44</v>
      </c>
      <c r="H270" s="39">
        <v>88</v>
      </c>
      <c r="I270" s="39"/>
      <c r="J270" s="77">
        <v>0</v>
      </c>
      <c r="K270" s="126">
        <f t="shared" si="8"/>
        <v>88</v>
      </c>
    </row>
    <row r="271" spans="1:1025" ht="17.25" x14ac:dyDescent="0.3">
      <c r="B271" s="38" t="s">
        <v>45</v>
      </c>
      <c r="C271" s="39"/>
      <c r="D271" s="52"/>
      <c r="E271" s="79">
        <v>226.58960000000002</v>
      </c>
      <c r="F271" s="52">
        <f t="shared" si="7"/>
        <v>226.58960000000002</v>
      </c>
      <c r="G271" s="38" t="s">
        <v>46</v>
      </c>
      <c r="H271" s="39">
        <v>1375</v>
      </c>
      <c r="I271" s="39"/>
      <c r="J271" s="77">
        <v>0</v>
      </c>
      <c r="K271" s="126">
        <f t="shared" si="8"/>
        <v>1375</v>
      </c>
    </row>
    <row r="272" spans="1:1025" ht="17.25" x14ac:dyDescent="0.3">
      <c r="B272" s="38" t="s">
        <v>47</v>
      </c>
      <c r="C272" s="39"/>
      <c r="D272" s="52">
        <v>34.6</v>
      </c>
      <c r="E272" s="79">
        <v>0</v>
      </c>
      <c r="F272" s="52">
        <f t="shared" si="7"/>
        <v>34.6</v>
      </c>
      <c r="G272" s="38" t="s">
        <v>48</v>
      </c>
      <c r="H272" s="39">
        <v>7367.8</v>
      </c>
      <c r="I272" s="39"/>
      <c r="J272" s="77">
        <v>0</v>
      </c>
      <c r="K272" s="126">
        <f t="shared" si="8"/>
        <v>7367.8</v>
      </c>
    </row>
    <row r="273" spans="2:11" ht="17.25" x14ac:dyDescent="0.3">
      <c r="B273" s="38" t="s">
        <v>49</v>
      </c>
      <c r="C273" s="39"/>
      <c r="D273" s="52">
        <v>22.98</v>
      </c>
      <c r="E273" s="79">
        <v>0</v>
      </c>
      <c r="F273" s="52">
        <f t="shared" si="7"/>
        <v>22.98</v>
      </c>
      <c r="G273" s="38" t="s">
        <v>50</v>
      </c>
      <c r="H273" s="39">
        <v>288</v>
      </c>
      <c r="I273" s="39"/>
      <c r="J273" s="77">
        <v>0</v>
      </c>
      <c r="K273" s="126">
        <f t="shared" si="8"/>
        <v>288</v>
      </c>
    </row>
    <row r="274" spans="2:11" ht="17.25" x14ac:dyDescent="0.3">
      <c r="B274" s="38" t="s">
        <v>51</v>
      </c>
      <c r="C274" s="39"/>
      <c r="D274" s="52"/>
      <c r="E274" s="79">
        <v>0</v>
      </c>
      <c r="F274" s="52">
        <f t="shared" si="7"/>
        <v>0</v>
      </c>
      <c r="G274" s="38" t="s">
        <v>52</v>
      </c>
      <c r="H274" s="39"/>
      <c r="I274" s="39"/>
      <c r="J274" s="77">
        <v>0</v>
      </c>
      <c r="K274" s="45">
        <f t="shared" si="8"/>
        <v>0</v>
      </c>
    </row>
    <row r="275" spans="2:11" ht="17.25" x14ac:dyDescent="0.3">
      <c r="B275" s="38" t="s">
        <v>53</v>
      </c>
      <c r="C275" s="61">
        <v>443.47</v>
      </c>
      <c r="D275" s="52"/>
      <c r="E275" s="79">
        <v>67.215199999999996</v>
      </c>
      <c r="F275" s="52">
        <f t="shared" si="7"/>
        <v>510.68520000000001</v>
      </c>
      <c r="G275" s="38" t="s">
        <v>54</v>
      </c>
      <c r="H275" s="39"/>
      <c r="I275" s="39"/>
      <c r="J275" s="77">
        <v>0</v>
      </c>
      <c r="K275" s="45">
        <f t="shared" si="8"/>
        <v>0</v>
      </c>
    </row>
    <row r="276" spans="2:11" ht="17.25" x14ac:dyDescent="0.3">
      <c r="B276" s="78" t="s">
        <v>160</v>
      </c>
      <c r="C276" s="39"/>
      <c r="D276" s="52"/>
      <c r="E276" s="79">
        <v>0</v>
      </c>
      <c r="F276" s="52">
        <f t="shared" si="7"/>
        <v>0</v>
      </c>
      <c r="G276" s="38" t="s">
        <v>56</v>
      </c>
      <c r="H276" s="39"/>
      <c r="I276" s="39"/>
      <c r="J276" s="77">
        <v>0</v>
      </c>
      <c r="K276" s="45">
        <f t="shared" si="8"/>
        <v>0</v>
      </c>
    </row>
    <row r="277" spans="2:11" ht="17.25" x14ac:dyDescent="0.3">
      <c r="B277" s="38"/>
      <c r="C277" s="77"/>
      <c r="D277" s="79"/>
      <c r="E277" s="79"/>
      <c r="F277" s="52"/>
      <c r="G277" s="38" t="s">
        <v>58</v>
      </c>
      <c r="H277" s="39"/>
      <c r="I277" s="39"/>
      <c r="J277" s="77">
        <v>0</v>
      </c>
      <c r="K277" s="45">
        <f t="shared" si="8"/>
        <v>0</v>
      </c>
    </row>
    <row r="278" spans="2:11" ht="17.25" x14ac:dyDescent="0.3">
      <c r="B278" s="80" t="s">
        <v>57</v>
      </c>
      <c r="C278" s="77"/>
      <c r="D278" s="79"/>
      <c r="E278" s="79"/>
      <c r="F278" s="52"/>
      <c r="G278" s="38" t="s">
        <v>60</v>
      </c>
      <c r="H278" s="39"/>
      <c r="I278" s="39"/>
      <c r="J278" s="77">
        <v>0</v>
      </c>
      <c r="K278" s="45">
        <f t="shared" si="8"/>
        <v>0</v>
      </c>
    </row>
    <row r="279" spans="2:11" ht="17.25" x14ac:dyDescent="0.3">
      <c r="B279" s="38" t="s">
        <v>59</v>
      </c>
      <c r="C279" s="39"/>
      <c r="D279" s="52">
        <v>903.44</v>
      </c>
      <c r="E279" s="79">
        <v>0</v>
      </c>
      <c r="F279" s="52">
        <f t="shared" si="7"/>
        <v>903.44</v>
      </c>
      <c r="G279" s="38" t="s">
        <v>62</v>
      </c>
      <c r="H279" s="39"/>
      <c r="I279" s="39"/>
      <c r="J279" s="77">
        <v>0</v>
      </c>
      <c r="K279" s="45">
        <f t="shared" si="8"/>
        <v>0</v>
      </c>
    </row>
    <row r="280" spans="2:11" ht="17.25" x14ac:dyDescent="0.3">
      <c r="B280" s="38" t="s">
        <v>61</v>
      </c>
      <c r="C280" s="39"/>
      <c r="D280" s="52">
        <v>1481.5</v>
      </c>
      <c r="E280" s="79">
        <v>0</v>
      </c>
      <c r="F280" s="52">
        <f t="shared" si="7"/>
        <v>1481.5</v>
      </c>
      <c r="G280" s="38" t="s">
        <v>64</v>
      </c>
      <c r="H280" s="39"/>
      <c r="I280" s="39"/>
      <c r="J280" s="77">
        <v>0</v>
      </c>
      <c r="K280" s="45">
        <f t="shared" si="8"/>
        <v>0</v>
      </c>
    </row>
    <row r="281" spans="2:11" ht="17.25" x14ac:dyDescent="0.3">
      <c r="B281" s="38" t="s">
        <v>63</v>
      </c>
      <c r="C281" s="39"/>
      <c r="D281" s="52">
        <v>76.040000000000006</v>
      </c>
      <c r="E281" s="79">
        <v>0</v>
      </c>
      <c r="F281" s="52">
        <f t="shared" si="7"/>
        <v>76.040000000000006</v>
      </c>
      <c r="G281" s="38" t="s">
        <v>66</v>
      </c>
      <c r="H281" s="39"/>
      <c r="I281" s="39"/>
      <c r="J281" s="77">
        <v>0</v>
      </c>
      <c r="K281" s="45">
        <f t="shared" si="8"/>
        <v>0</v>
      </c>
    </row>
    <row r="282" spans="2:11" ht="17.25" x14ac:dyDescent="0.3">
      <c r="B282" s="38" t="s">
        <v>65</v>
      </c>
      <c r="C282" s="39"/>
      <c r="D282" s="52"/>
      <c r="E282" s="79">
        <v>0</v>
      </c>
      <c r="F282" s="52">
        <f t="shared" si="7"/>
        <v>0</v>
      </c>
      <c r="G282" s="38" t="s">
        <v>68</v>
      </c>
      <c r="H282" s="39"/>
      <c r="I282" s="39"/>
      <c r="J282" s="77">
        <v>0</v>
      </c>
      <c r="K282" s="45">
        <f t="shared" si="8"/>
        <v>0</v>
      </c>
    </row>
    <row r="283" spans="2:11" ht="17.25" x14ac:dyDescent="0.3">
      <c r="B283" s="38" t="s">
        <v>67</v>
      </c>
      <c r="C283" s="61">
        <f>871.08-366</f>
        <v>505.08000000000004</v>
      </c>
      <c r="D283" s="52"/>
      <c r="E283" s="79">
        <v>267.17200000000003</v>
      </c>
      <c r="F283" s="52">
        <f t="shared" si="7"/>
        <v>772.25200000000007</v>
      </c>
      <c r="G283" s="78" t="s">
        <v>161</v>
      </c>
      <c r="H283" s="39"/>
      <c r="I283" s="39"/>
      <c r="J283" s="77">
        <v>0</v>
      </c>
      <c r="K283" s="45">
        <f t="shared" si="8"/>
        <v>0</v>
      </c>
    </row>
    <row r="284" spans="2:11" ht="17.25" x14ac:dyDescent="0.3">
      <c r="B284" s="38" t="s">
        <v>69</v>
      </c>
      <c r="C284" s="61">
        <v>62.5</v>
      </c>
      <c r="D284" s="52">
        <v>2210</v>
      </c>
      <c r="E284" s="79">
        <v>2893.8416000000002</v>
      </c>
      <c r="F284" s="52">
        <f t="shared" si="7"/>
        <v>5166.3415999999997</v>
      </c>
      <c r="G284" s="38"/>
      <c r="H284" s="77"/>
      <c r="I284" s="77"/>
      <c r="J284" s="77"/>
      <c r="K284" s="45"/>
    </row>
    <row r="285" spans="2:11" ht="17.25" x14ac:dyDescent="0.3">
      <c r="B285" s="38" t="s">
        <v>72</v>
      </c>
      <c r="C285" s="39"/>
      <c r="D285" s="52"/>
      <c r="E285" s="79">
        <v>0</v>
      </c>
      <c r="F285" s="52">
        <f t="shared" si="7"/>
        <v>0</v>
      </c>
      <c r="G285" s="81" t="s">
        <v>71</v>
      </c>
      <c r="H285" s="77"/>
      <c r="I285" s="77"/>
      <c r="J285" s="77"/>
      <c r="K285" s="45"/>
    </row>
    <row r="286" spans="2:11" ht="17.25" x14ac:dyDescent="0.3">
      <c r="B286" s="38" t="s">
        <v>74</v>
      </c>
      <c r="C286" s="39"/>
      <c r="D286" s="52"/>
      <c r="E286" s="79">
        <v>1403.8944000000001</v>
      </c>
      <c r="F286" s="52">
        <f t="shared" si="7"/>
        <v>1403.8944000000001</v>
      </c>
      <c r="G286" s="38" t="s">
        <v>73</v>
      </c>
      <c r="H286" s="39"/>
      <c r="I286" s="39"/>
      <c r="J286" s="77">
        <v>0</v>
      </c>
      <c r="K286" s="45">
        <f t="shared" si="8"/>
        <v>0</v>
      </c>
    </row>
    <row r="287" spans="2:11" ht="17.25" x14ac:dyDescent="0.3">
      <c r="B287" s="38" t="s">
        <v>76</v>
      </c>
      <c r="C287" s="61">
        <v>30.5</v>
      </c>
      <c r="D287" s="52"/>
      <c r="E287" s="79">
        <v>257.96319999999997</v>
      </c>
      <c r="F287" s="52">
        <f t="shared" si="7"/>
        <v>288.46319999999997</v>
      </c>
      <c r="G287" s="38" t="s">
        <v>75</v>
      </c>
      <c r="H287" s="39">
        <v>5.8</v>
      </c>
      <c r="I287" s="39"/>
      <c r="J287" s="77">
        <v>0.23439999999999997</v>
      </c>
      <c r="K287" s="45">
        <f t="shared" si="8"/>
        <v>6.0343999999999998</v>
      </c>
    </row>
    <row r="288" spans="2:11" ht="17.25" x14ac:dyDescent="0.3">
      <c r="B288" s="38" t="s">
        <v>78</v>
      </c>
      <c r="C288" s="39"/>
      <c r="D288" s="52"/>
      <c r="E288" s="79">
        <v>126.56480000000001</v>
      </c>
      <c r="F288" s="52">
        <f t="shared" si="7"/>
        <v>126.56480000000001</v>
      </c>
      <c r="G288" s="38" t="s">
        <v>77</v>
      </c>
      <c r="H288" s="39"/>
      <c r="I288" s="39"/>
      <c r="J288" s="77">
        <v>0</v>
      </c>
      <c r="K288" s="45">
        <f t="shared" si="8"/>
        <v>0</v>
      </c>
    </row>
    <row r="289" spans="2:11" ht="17.25" x14ac:dyDescent="0.3">
      <c r="B289" s="38" t="s">
        <v>80</v>
      </c>
      <c r="C289" s="61">
        <v>640.63</v>
      </c>
      <c r="D289" s="52"/>
      <c r="E289" s="79">
        <v>66.48</v>
      </c>
      <c r="F289" s="52">
        <f t="shared" si="7"/>
        <v>707.11</v>
      </c>
      <c r="G289" s="38" t="s">
        <v>79</v>
      </c>
      <c r="H289" s="39">
        <v>112</v>
      </c>
      <c r="I289" s="39"/>
      <c r="J289" s="77">
        <v>0</v>
      </c>
      <c r="K289" s="45">
        <f t="shared" si="8"/>
        <v>112</v>
      </c>
    </row>
    <row r="290" spans="2:11" ht="17.25" x14ac:dyDescent="0.3">
      <c r="B290" s="38" t="s">
        <v>82</v>
      </c>
      <c r="C290" s="39"/>
      <c r="D290" s="52">
        <v>89.7</v>
      </c>
      <c r="E290" s="79">
        <v>0</v>
      </c>
      <c r="F290" s="52">
        <f t="shared" si="7"/>
        <v>89.7</v>
      </c>
      <c r="G290" s="38" t="s">
        <v>81</v>
      </c>
      <c r="H290" s="39"/>
      <c r="I290" s="39"/>
      <c r="J290" s="77">
        <v>0</v>
      </c>
      <c r="K290" s="45">
        <f t="shared" si="8"/>
        <v>0</v>
      </c>
    </row>
    <row r="291" spans="2:11" ht="17.25" x14ac:dyDescent="0.3">
      <c r="B291" s="38" t="s">
        <v>84</v>
      </c>
      <c r="C291" s="39"/>
      <c r="D291" s="52">
        <v>475.2</v>
      </c>
      <c r="E291" s="79">
        <v>1371.3167999999998</v>
      </c>
      <c r="F291" s="52">
        <f t="shared" si="7"/>
        <v>1846.5167999999999</v>
      </c>
      <c r="G291" s="38" t="s">
        <v>83</v>
      </c>
      <c r="H291" s="39">
        <v>24</v>
      </c>
      <c r="I291" s="39"/>
      <c r="J291" s="77">
        <v>0.64</v>
      </c>
      <c r="K291" s="45">
        <f t="shared" si="8"/>
        <v>24.64</v>
      </c>
    </row>
    <row r="292" spans="2:11" ht="17.25" x14ac:dyDescent="0.3">
      <c r="B292" s="38" t="s">
        <v>86</v>
      </c>
      <c r="C292" s="77"/>
      <c r="D292" s="79"/>
      <c r="E292" s="79">
        <v>4269.8208000000004</v>
      </c>
      <c r="F292" s="52">
        <f t="shared" si="7"/>
        <v>4269.8208000000004</v>
      </c>
      <c r="G292" s="38" t="s">
        <v>85</v>
      </c>
      <c r="H292" s="39"/>
      <c r="I292" s="39"/>
      <c r="J292" s="77">
        <v>56.620000000000005</v>
      </c>
      <c r="K292" s="45">
        <f t="shared" si="8"/>
        <v>56.620000000000005</v>
      </c>
    </row>
    <row r="293" spans="2:11" ht="17.25" x14ac:dyDescent="0.3">
      <c r="B293" s="38" t="s">
        <v>88</v>
      </c>
      <c r="C293" s="77"/>
      <c r="D293" s="79"/>
      <c r="E293" s="79">
        <v>0</v>
      </c>
      <c r="F293" s="52">
        <f t="shared" si="7"/>
        <v>0</v>
      </c>
      <c r="G293" s="38" t="s">
        <v>87</v>
      </c>
      <c r="H293" s="39"/>
      <c r="I293" s="39"/>
      <c r="J293" s="77">
        <v>0</v>
      </c>
      <c r="K293" s="45">
        <f t="shared" si="8"/>
        <v>0</v>
      </c>
    </row>
    <row r="294" spans="2:11" ht="17.25" x14ac:dyDescent="0.3">
      <c r="B294" s="38" t="s">
        <v>89</v>
      </c>
      <c r="C294" s="77"/>
      <c r="D294" s="79"/>
      <c r="E294" s="79">
        <v>0</v>
      </c>
      <c r="F294" s="52">
        <f t="shared" si="7"/>
        <v>0</v>
      </c>
      <c r="G294" s="78" t="s">
        <v>162</v>
      </c>
      <c r="H294" s="77"/>
      <c r="I294" s="77"/>
      <c r="J294" s="77">
        <v>60</v>
      </c>
      <c r="K294" s="45">
        <f t="shared" si="8"/>
        <v>60</v>
      </c>
    </row>
    <row r="295" spans="2:11" ht="17.25" x14ac:dyDescent="0.3">
      <c r="B295" s="38" t="s">
        <v>91</v>
      </c>
      <c r="C295" s="77"/>
      <c r="D295" s="79"/>
      <c r="E295" s="79">
        <v>0</v>
      </c>
      <c r="F295" s="52">
        <f t="shared" si="7"/>
        <v>0</v>
      </c>
      <c r="G295" s="78" t="s">
        <v>163</v>
      </c>
      <c r="H295" s="77"/>
      <c r="I295" s="77"/>
      <c r="J295" s="77">
        <v>1972.88</v>
      </c>
      <c r="K295" s="45">
        <f>SUM(H295:J295)</f>
        <v>1972.88</v>
      </c>
    </row>
    <row r="296" spans="2:11" ht="17.25" x14ac:dyDescent="0.3">
      <c r="B296" s="38" t="s">
        <v>93</v>
      </c>
      <c r="C296" s="77"/>
      <c r="D296" s="79"/>
      <c r="E296" s="79">
        <v>0</v>
      </c>
      <c r="F296" s="52">
        <f t="shared" si="7"/>
        <v>0</v>
      </c>
      <c r="G296" s="78" t="s">
        <v>164</v>
      </c>
      <c r="H296" s="77"/>
      <c r="I296" s="77"/>
      <c r="J296" s="77">
        <v>1.92</v>
      </c>
      <c r="K296" s="45">
        <f t="shared" si="8"/>
        <v>1.92</v>
      </c>
    </row>
    <row r="297" spans="2:11" ht="17.25" x14ac:dyDescent="0.3">
      <c r="B297" s="38" t="s">
        <v>95</v>
      </c>
      <c r="C297" s="77"/>
      <c r="D297" s="79"/>
      <c r="E297" s="79">
        <v>0</v>
      </c>
      <c r="F297" s="52">
        <f t="shared" si="7"/>
        <v>0</v>
      </c>
      <c r="G297" s="78" t="s">
        <v>165</v>
      </c>
      <c r="H297" s="77"/>
      <c r="I297" s="77"/>
      <c r="J297" s="77">
        <v>0</v>
      </c>
      <c r="K297" s="45">
        <f t="shared" si="8"/>
        <v>0</v>
      </c>
    </row>
    <row r="298" spans="2:11" ht="17.25" x14ac:dyDescent="0.3">
      <c r="B298" s="82" t="s">
        <v>166</v>
      </c>
      <c r="C298" s="77"/>
      <c r="D298" s="79"/>
      <c r="E298" s="79">
        <v>465.81599999999997</v>
      </c>
      <c r="F298" s="52">
        <f t="shared" si="7"/>
        <v>465.81599999999997</v>
      </c>
      <c r="G298" s="78" t="s">
        <v>167</v>
      </c>
      <c r="H298" s="77"/>
      <c r="I298" s="77"/>
      <c r="J298" s="77">
        <v>0</v>
      </c>
      <c r="K298" s="45">
        <f t="shared" si="8"/>
        <v>0</v>
      </c>
    </row>
    <row r="299" spans="2:11" ht="17.25" x14ac:dyDescent="0.3">
      <c r="B299" s="38" t="s">
        <v>96</v>
      </c>
      <c r="C299" s="77"/>
      <c r="D299" s="79"/>
      <c r="E299" s="79">
        <v>0</v>
      </c>
      <c r="F299" s="52">
        <f t="shared" si="7"/>
        <v>0</v>
      </c>
      <c r="G299" s="38"/>
      <c r="H299" s="77"/>
      <c r="I299" s="77"/>
      <c r="J299" s="77"/>
      <c r="K299" s="45"/>
    </row>
    <row r="300" spans="2:11" ht="17.25" x14ac:dyDescent="0.3">
      <c r="B300" s="38" t="s">
        <v>97</v>
      </c>
      <c r="C300" s="61">
        <v>622.20000000000005</v>
      </c>
      <c r="D300" s="52"/>
      <c r="E300" s="79">
        <v>54.9</v>
      </c>
      <c r="F300" s="52">
        <f t="shared" si="7"/>
        <v>677.1</v>
      </c>
      <c r="G300" s="81" t="s">
        <v>90</v>
      </c>
      <c r="H300" s="77"/>
      <c r="I300" s="77"/>
      <c r="J300" s="77"/>
      <c r="K300" s="45"/>
    </row>
    <row r="301" spans="2:11" ht="17.25" x14ac:dyDescent="0.3">
      <c r="B301" s="38" t="s">
        <v>98</v>
      </c>
      <c r="C301" s="39"/>
      <c r="D301" s="52"/>
      <c r="E301" s="79">
        <v>4091.0079999999998</v>
      </c>
      <c r="F301" s="52">
        <f>SUM(C301:E301)</f>
        <v>4091.0079999999998</v>
      </c>
      <c r="G301" s="38" t="s">
        <v>92</v>
      </c>
      <c r="H301" s="77"/>
      <c r="I301" s="77"/>
      <c r="J301" s="77">
        <v>0</v>
      </c>
      <c r="K301" s="45">
        <f t="shared" si="8"/>
        <v>0</v>
      </c>
    </row>
    <row r="302" spans="2:11" ht="17.25" x14ac:dyDescent="0.3">
      <c r="B302" s="38" t="s">
        <v>70</v>
      </c>
      <c r="C302" s="39"/>
      <c r="D302" s="52">
        <v>5585.71</v>
      </c>
      <c r="E302" s="79">
        <v>586.47839999999997</v>
      </c>
      <c r="F302" s="52">
        <f t="shared" si="7"/>
        <v>6172.1884</v>
      </c>
      <c r="G302" s="38" t="s">
        <v>94</v>
      </c>
      <c r="H302" s="77"/>
      <c r="I302" s="77"/>
      <c r="J302" s="77">
        <v>8</v>
      </c>
      <c r="K302" s="45">
        <f t="shared" si="8"/>
        <v>8</v>
      </c>
    </row>
    <row r="303" spans="2:11" ht="17.25" x14ac:dyDescent="0.3">
      <c r="B303" s="38" t="s">
        <v>99</v>
      </c>
      <c r="D303" s="52">
        <v>242.5</v>
      </c>
      <c r="E303" s="79">
        <v>153.00239999999999</v>
      </c>
      <c r="F303" s="52">
        <f t="shared" si="7"/>
        <v>395.50239999999997</v>
      </c>
      <c r="G303" s="78" t="s">
        <v>168</v>
      </c>
      <c r="H303" s="77"/>
      <c r="I303" s="77"/>
      <c r="J303" s="77">
        <v>67.996800000000007</v>
      </c>
      <c r="K303" s="45">
        <f t="shared" si="8"/>
        <v>67.996800000000007</v>
      </c>
    </row>
    <row r="304" spans="2:11" ht="17.25" x14ac:dyDescent="0.3">
      <c r="B304" s="38" t="s">
        <v>100</v>
      </c>
      <c r="C304" s="77"/>
      <c r="D304" s="79"/>
      <c r="E304" s="79">
        <v>84.721599999999995</v>
      </c>
      <c r="F304" s="52">
        <f t="shared" si="7"/>
        <v>84.721599999999995</v>
      </c>
      <c r="G304" s="38" t="s">
        <v>55</v>
      </c>
      <c r="H304" s="77"/>
      <c r="I304" s="77"/>
      <c r="J304" s="77"/>
      <c r="K304" s="45"/>
    </row>
    <row r="305" spans="2:11" ht="17.25" x14ac:dyDescent="0.3">
      <c r="B305" s="38" t="s">
        <v>102</v>
      </c>
      <c r="C305" s="77"/>
      <c r="D305" s="79"/>
      <c r="E305" s="79">
        <v>0</v>
      </c>
      <c r="F305" s="52">
        <f t="shared" si="7"/>
        <v>0</v>
      </c>
      <c r="G305" s="83" t="s">
        <v>169</v>
      </c>
      <c r="H305" s="77"/>
      <c r="I305" s="77"/>
      <c r="J305" s="77"/>
      <c r="K305" s="45"/>
    </row>
    <row r="306" spans="2:11" ht="17.25" x14ac:dyDescent="0.3">
      <c r="B306" s="38" t="s">
        <v>103</v>
      </c>
      <c r="C306" s="77"/>
      <c r="D306" s="79"/>
      <c r="E306" s="79">
        <v>0</v>
      </c>
      <c r="F306" s="52">
        <f t="shared" si="7"/>
        <v>0</v>
      </c>
      <c r="G306" s="78" t="s">
        <v>170</v>
      </c>
      <c r="H306" s="77"/>
      <c r="I306" s="77">
        <v>700</v>
      </c>
      <c r="J306" s="77">
        <v>0</v>
      </c>
      <c r="K306" s="45">
        <f t="shared" si="8"/>
        <v>700</v>
      </c>
    </row>
    <row r="307" spans="2:11" ht="17.25" x14ac:dyDescent="0.3">
      <c r="B307" s="38" t="s">
        <v>104</v>
      </c>
      <c r="C307" s="77"/>
      <c r="D307" s="79"/>
      <c r="E307" s="79">
        <v>0</v>
      </c>
      <c r="F307" s="52">
        <f t="shared" si="7"/>
        <v>0</v>
      </c>
      <c r="G307" s="38"/>
      <c r="H307" s="77"/>
      <c r="I307" s="77"/>
      <c r="J307" s="77"/>
      <c r="K307" s="45" t="s">
        <v>55</v>
      </c>
    </row>
    <row r="308" spans="2:11" ht="17.25" x14ac:dyDescent="0.3">
      <c r="B308" s="38" t="s">
        <v>105</v>
      </c>
      <c r="C308" s="77"/>
      <c r="D308" s="79"/>
      <c r="E308" s="79">
        <v>0</v>
      </c>
      <c r="F308" s="52">
        <f t="shared" si="7"/>
        <v>0</v>
      </c>
      <c r="G308" s="38"/>
      <c r="H308" s="77"/>
      <c r="I308" s="77"/>
      <c r="J308" s="77"/>
      <c r="K308" s="45" t="s">
        <v>55</v>
      </c>
    </row>
    <row r="309" spans="2:11" ht="17.25" x14ac:dyDescent="0.3">
      <c r="B309" s="38" t="s">
        <v>106</v>
      </c>
      <c r="C309" s="77"/>
      <c r="D309" s="79"/>
      <c r="E309" s="79">
        <v>88.45359999999998</v>
      </c>
      <c r="F309" s="52">
        <f t="shared" si="7"/>
        <v>88.45359999999998</v>
      </c>
      <c r="G309" s="38"/>
      <c r="H309" s="77"/>
      <c r="I309" s="77"/>
      <c r="J309" s="77"/>
      <c r="K309" s="45" t="s">
        <v>55</v>
      </c>
    </row>
    <row r="310" spans="2:11" ht="17.25" x14ac:dyDescent="0.3">
      <c r="B310" s="38" t="s">
        <v>107</v>
      </c>
      <c r="C310" s="77"/>
      <c r="D310" s="79"/>
      <c r="E310" s="79">
        <v>54.068000000000005</v>
      </c>
      <c r="F310" s="52">
        <f t="shared" si="7"/>
        <v>54.068000000000005</v>
      </c>
      <c r="G310" s="38"/>
      <c r="H310" s="77"/>
      <c r="I310" s="77"/>
      <c r="J310" s="77"/>
      <c r="K310" s="45"/>
    </row>
    <row r="311" spans="2:11" ht="17.25" x14ac:dyDescent="0.3">
      <c r="B311" s="38" t="s">
        <v>108</v>
      </c>
      <c r="C311" s="77"/>
      <c r="D311" s="79"/>
      <c r="E311" s="79">
        <v>0</v>
      </c>
      <c r="F311" s="52">
        <f t="shared" si="7"/>
        <v>0</v>
      </c>
      <c r="G311" s="38"/>
      <c r="H311" s="77"/>
      <c r="I311" s="77"/>
      <c r="J311" s="77"/>
      <c r="K311" s="45"/>
    </row>
    <row r="312" spans="2:11" ht="17.25" x14ac:dyDescent="0.3">
      <c r="B312" s="38" t="s">
        <v>109</v>
      </c>
      <c r="C312" s="77"/>
      <c r="D312" s="79"/>
      <c r="E312" s="79">
        <v>0</v>
      </c>
      <c r="F312" s="52">
        <f t="shared" si="7"/>
        <v>0</v>
      </c>
      <c r="G312" s="38"/>
      <c r="H312" s="77"/>
      <c r="I312" s="77"/>
      <c r="J312" s="77"/>
      <c r="K312" s="45" t="s">
        <v>55</v>
      </c>
    </row>
    <row r="313" spans="2:11" ht="17.25" x14ac:dyDescent="0.3">
      <c r="B313" s="78" t="s">
        <v>171</v>
      </c>
      <c r="C313" s="77"/>
      <c r="D313" s="79"/>
      <c r="E313" s="79">
        <v>99.2</v>
      </c>
      <c r="F313" s="52">
        <f t="shared" si="7"/>
        <v>99.2</v>
      </c>
      <c r="G313" s="38"/>
      <c r="H313" s="77"/>
      <c r="I313" s="77"/>
      <c r="J313" s="77"/>
      <c r="K313" s="45"/>
    </row>
    <row r="314" spans="2:11" ht="17.25" x14ac:dyDescent="0.3">
      <c r="B314" s="82" t="s">
        <v>172</v>
      </c>
      <c r="C314" s="77"/>
      <c r="D314" s="79"/>
      <c r="E314" s="79">
        <v>1.92</v>
      </c>
      <c r="F314" s="52">
        <f t="shared" si="7"/>
        <v>1.92</v>
      </c>
      <c r="G314" s="38"/>
      <c r="H314" s="77"/>
      <c r="I314" s="77"/>
      <c r="J314" s="77"/>
      <c r="K314" s="45"/>
    </row>
    <row r="315" spans="2:11" ht="17.25" x14ac:dyDescent="0.3">
      <c r="B315" s="38"/>
      <c r="C315" s="77"/>
      <c r="D315" s="79"/>
      <c r="E315" s="79"/>
      <c r="F315" s="52"/>
      <c r="G315" s="38"/>
      <c r="H315" s="77"/>
      <c r="I315" s="77"/>
      <c r="J315" s="77"/>
      <c r="K315" s="45" t="s">
        <v>55</v>
      </c>
    </row>
    <row r="316" spans="2:11" ht="17.25" x14ac:dyDescent="0.3">
      <c r="B316" s="80" t="s">
        <v>110</v>
      </c>
      <c r="C316" s="77"/>
      <c r="D316" s="79"/>
      <c r="E316" s="79"/>
      <c r="F316" s="52"/>
      <c r="G316" s="38"/>
      <c r="H316" s="77"/>
      <c r="I316" s="77"/>
      <c r="J316" s="77"/>
      <c r="K316" s="45" t="s">
        <v>55</v>
      </c>
    </row>
    <row r="317" spans="2:11" ht="17.25" x14ac:dyDescent="0.3">
      <c r="B317" s="38" t="s">
        <v>111</v>
      </c>
      <c r="C317" s="61">
        <v>22251.16</v>
      </c>
      <c r="D317" s="52"/>
      <c r="E317" s="79">
        <v>0</v>
      </c>
      <c r="F317" s="52">
        <f t="shared" si="7"/>
        <v>22251.16</v>
      </c>
      <c r="G317" s="38"/>
      <c r="H317" s="77"/>
      <c r="I317" s="77"/>
      <c r="J317" s="77"/>
      <c r="K317" s="45" t="s">
        <v>55</v>
      </c>
    </row>
    <row r="318" spans="2:11" ht="17.25" x14ac:dyDescent="0.3">
      <c r="B318" s="38" t="s">
        <v>112</v>
      </c>
      <c r="C318" s="39"/>
      <c r="D318" s="52">
        <v>300</v>
      </c>
      <c r="E318" s="79">
        <v>61.199999999999996</v>
      </c>
      <c r="F318" s="52">
        <f t="shared" si="7"/>
        <v>361.2</v>
      </c>
      <c r="G318" s="38"/>
      <c r="H318" s="77"/>
      <c r="I318" s="77"/>
      <c r="J318" s="77"/>
      <c r="K318" s="45"/>
    </row>
    <row r="319" spans="2:11" ht="17.25" x14ac:dyDescent="0.3">
      <c r="B319" s="38" t="s">
        <v>113</v>
      </c>
      <c r="C319" s="39"/>
      <c r="D319" s="52"/>
      <c r="E319" s="79">
        <v>0</v>
      </c>
      <c r="F319" s="52">
        <f t="shared" si="7"/>
        <v>0</v>
      </c>
      <c r="G319" s="38"/>
      <c r="H319" s="77"/>
      <c r="I319" s="77"/>
      <c r="J319" s="77"/>
      <c r="K319" s="45"/>
    </row>
    <row r="320" spans="2:11" ht="17.25" x14ac:dyDescent="0.3">
      <c r="B320" s="78" t="s">
        <v>173</v>
      </c>
      <c r="C320" s="77"/>
      <c r="D320" s="79"/>
      <c r="E320" s="79">
        <v>57.803999999999995</v>
      </c>
      <c r="F320" s="52">
        <f t="shared" si="7"/>
        <v>57.803999999999995</v>
      </c>
      <c r="G320" s="38"/>
      <c r="H320" s="77"/>
      <c r="I320" s="77"/>
      <c r="J320" s="77"/>
      <c r="K320" s="45"/>
    </row>
    <row r="321" spans="2:11" ht="17.25" x14ac:dyDescent="0.3">
      <c r="B321" s="78" t="s">
        <v>174</v>
      </c>
      <c r="C321" s="77"/>
      <c r="D321" s="79"/>
      <c r="E321" s="79">
        <v>1.4408000000000001</v>
      </c>
      <c r="F321" s="52">
        <f t="shared" si="7"/>
        <v>1.4408000000000001</v>
      </c>
      <c r="G321" s="38"/>
      <c r="H321" s="77"/>
      <c r="I321" s="77"/>
      <c r="J321" s="77"/>
      <c r="K321" s="45"/>
    </row>
    <row r="322" spans="2:11" ht="17.25" x14ac:dyDescent="0.3">
      <c r="B322" s="38"/>
      <c r="C322" s="77"/>
      <c r="D322" s="79"/>
      <c r="E322" s="79"/>
      <c r="F322" s="52"/>
      <c r="G322" s="38"/>
      <c r="H322" s="77"/>
      <c r="I322" s="77"/>
      <c r="J322" s="77"/>
      <c r="K322" s="45"/>
    </row>
    <row r="323" spans="2:11" ht="17.25" x14ac:dyDescent="0.3">
      <c r="B323" s="80" t="s">
        <v>114</v>
      </c>
      <c r="C323" s="77"/>
      <c r="D323" s="79"/>
      <c r="E323" s="79"/>
      <c r="F323" s="52"/>
      <c r="G323" s="38"/>
      <c r="H323" s="77"/>
      <c r="I323" s="77"/>
      <c r="J323" s="77"/>
      <c r="K323" s="45"/>
    </row>
    <row r="324" spans="2:11" ht="17.25" x14ac:dyDescent="0.3">
      <c r="B324" s="38" t="s">
        <v>115</v>
      </c>
      <c r="C324" s="62">
        <f>17611.11-3143.02</f>
        <v>14468.09</v>
      </c>
      <c r="D324" s="52">
        <v>51001.54</v>
      </c>
      <c r="E324" s="79">
        <v>33644.020799999998</v>
      </c>
      <c r="F324" s="52">
        <f t="shared" si="7"/>
        <v>99113.650800000003</v>
      </c>
      <c r="G324" s="38"/>
      <c r="H324" s="77"/>
      <c r="I324" s="77"/>
      <c r="J324" s="77"/>
      <c r="K324" s="45"/>
    </row>
    <row r="325" spans="2:11" ht="17.25" x14ac:dyDescent="0.3">
      <c r="B325" s="38" t="s">
        <v>116</v>
      </c>
      <c r="C325" s="62">
        <f>4868.45-748.04</f>
        <v>4120.41</v>
      </c>
      <c r="D325" s="52">
        <v>14251.46</v>
      </c>
      <c r="E325" s="79">
        <v>8924.7759999999998</v>
      </c>
      <c r="F325" s="52">
        <f t="shared" si="7"/>
        <v>27296.646000000001</v>
      </c>
      <c r="G325" s="38"/>
      <c r="H325" s="77"/>
      <c r="I325" s="77"/>
      <c r="J325" s="77"/>
      <c r="K325" s="45" t="s">
        <v>55</v>
      </c>
    </row>
    <row r="326" spans="2:11" ht="17.25" x14ac:dyDescent="0.3">
      <c r="B326" s="38" t="s">
        <v>117</v>
      </c>
      <c r="C326" s="62">
        <v>552.73</v>
      </c>
      <c r="D326" s="52">
        <v>492.7</v>
      </c>
      <c r="E326" s="79">
        <v>253.4136</v>
      </c>
      <c r="F326" s="52">
        <f t="shared" si="7"/>
        <v>1298.8436000000002</v>
      </c>
      <c r="G326" s="38"/>
      <c r="H326" s="77"/>
      <c r="I326" s="77"/>
      <c r="J326" s="77"/>
      <c r="K326" s="45" t="s">
        <v>55</v>
      </c>
    </row>
    <row r="327" spans="2:11" ht="17.25" x14ac:dyDescent="0.3">
      <c r="B327" s="38" t="s">
        <v>118</v>
      </c>
      <c r="C327" s="39"/>
      <c r="D327" s="52">
        <v>6007.47</v>
      </c>
      <c r="E327" s="79">
        <v>1069.0208</v>
      </c>
      <c r="F327" s="52">
        <f t="shared" si="7"/>
        <v>7076.4908000000005</v>
      </c>
      <c r="G327" s="38"/>
      <c r="H327" s="77"/>
      <c r="I327" s="77"/>
      <c r="J327" s="77"/>
      <c r="K327" s="45"/>
    </row>
    <row r="328" spans="2:11" ht="17.25" x14ac:dyDescent="0.3">
      <c r="B328" s="38" t="s">
        <v>119</v>
      </c>
      <c r="C328" s="39"/>
      <c r="D328" s="52">
        <v>1708.09</v>
      </c>
      <c r="E328" s="79">
        <v>29.495999999999999</v>
      </c>
      <c r="F328" s="52">
        <f t="shared" si="7"/>
        <v>1737.586</v>
      </c>
      <c r="G328" s="38"/>
      <c r="H328" s="77"/>
      <c r="I328" s="77"/>
      <c r="J328" s="77"/>
      <c r="K328" s="45" t="s">
        <v>55</v>
      </c>
    </row>
    <row r="329" spans="2:11" ht="17.25" x14ac:dyDescent="0.3">
      <c r="B329" s="78" t="s">
        <v>175</v>
      </c>
      <c r="C329" s="39"/>
      <c r="D329"/>
      <c r="E329" s="79">
        <v>24.319999999999997</v>
      </c>
      <c r="F329" s="52">
        <f t="shared" si="7"/>
        <v>24.319999999999997</v>
      </c>
      <c r="G329" s="38"/>
      <c r="H329" s="77"/>
      <c r="I329" s="77"/>
      <c r="J329" s="77"/>
      <c r="K329" s="45"/>
    </row>
    <row r="330" spans="2:11" ht="17.25" x14ac:dyDescent="0.3">
      <c r="B330" s="38" t="s">
        <v>101</v>
      </c>
      <c r="C330" s="77"/>
      <c r="D330" s="52">
        <v>36239.46</v>
      </c>
      <c r="E330" s="79">
        <v>0</v>
      </c>
      <c r="F330" s="52">
        <f t="shared" ref="F330:F336" si="9">SUM(C330:E330)</f>
        <v>36239.46</v>
      </c>
      <c r="G330" s="38"/>
      <c r="H330" s="77"/>
      <c r="I330" s="77"/>
      <c r="J330" s="77"/>
      <c r="K330" s="45"/>
    </row>
    <row r="331" spans="2:11" ht="17.25" x14ac:dyDescent="0.3">
      <c r="B331" s="38"/>
      <c r="C331" s="77"/>
      <c r="D331" s="79"/>
      <c r="E331" s="79">
        <v>0</v>
      </c>
      <c r="F331" s="52"/>
      <c r="G331" s="38"/>
      <c r="H331" s="77"/>
      <c r="I331" s="77"/>
      <c r="J331" s="77"/>
      <c r="K331" s="45"/>
    </row>
    <row r="332" spans="2:11" ht="17.25" x14ac:dyDescent="0.3">
      <c r="B332" s="80" t="s">
        <v>120</v>
      </c>
      <c r="C332" s="77"/>
      <c r="D332" s="79"/>
      <c r="E332" s="79">
        <v>0</v>
      </c>
      <c r="F332" s="52"/>
      <c r="G332" s="38"/>
      <c r="H332" s="77"/>
      <c r="I332" s="77"/>
      <c r="J332" s="77"/>
      <c r="K332" s="45" t="s">
        <v>55</v>
      </c>
    </row>
    <row r="333" spans="2:11" ht="17.25" x14ac:dyDescent="0.3">
      <c r="B333" s="38" t="s">
        <v>155</v>
      </c>
      <c r="C333" s="77"/>
      <c r="D333" s="79"/>
      <c r="E333" s="79">
        <v>941.49279999999987</v>
      </c>
      <c r="F333" s="52">
        <f t="shared" si="9"/>
        <v>941.49279999999987</v>
      </c>
      <c r="G333" s="38"/>
      <c r="H333" s="77"/>
      <c r="I333" s="77"/>
      <c r="J333" s="77"/>
      <c r="K333" s="45"/>
    </row>
    <row r="334" spans="2:11" ht="17.25" x14ac:dyDescent="0.3">
      <c r="B334" s="38" t="s">
        <v>176</v>
      </c>
      <c r="C334" s="39"/>
      <c r="D334" s="79"/>
      <c r="E334" s="79">
        <v>3893.8016000000002</v>
      </c>
      <c r="F334" s="52">
        <f t="shared" si="9"/>
        <v>3893.8016000000002</v>
      </c>
      <c r="G334" s="38"/>
      <c r="H334" s="77"/>
      <c r="I334" s="77"/>
      <c r="J334" s="77"/>
      <c r="K334" s="45"/>
    </row>
    <row r="335" spans="2:11" ht="17.25" x14ac:dyDescent="0.3">
      <c r="B335" s="78" t="s">
        <v>177</v>
      </c>
      <c r="C335" s="77"/>
      <c r="D335" s="79"/>
      <c r="E335" s="79">
        <v>0</v>
      </c>
      <c r="F335" s="52">
        <f t="shared" si="9"/>
        <v>0</v>
      </c>
      <c r="G335" s="38"/>
      <c r="H335" s="77"/>
      <c r="I335" s="77"/>
      <c r="J335" s="77"/>
      <c r="K335" s="45"/>
    </row>
    <row r="336" spans="2:11" ht="17.25" x14ac:dyDescent="0.3">
      <c r="B336" s="78" t="s">
        <v>178</v>
      </c>
      <c r="C336" s="77"/>
      <c r="D336" s="79"/>
      <c r="E336" s="79">
        <v>0</v>
      </c>
      <c r="F336" s="52">
        <f t="shared" si="9"/>
        <v>0</v>
      </c>
      <c r="G336" s="38"/>
      <c r="H336" s="77"/>
      <c r="I336" s="77"/>
      <c r="J336" s="77"/>
      <c r="K336" s="45"/>
    </row>
    <row r="337" spans="2:11" ht="17.25" x14ac:dyDescent="0.3">
      <c r="B337" s="38"/>
      <c r="C337" s="77"/>
      <c r="D337" s="79"/>
      <c r="E337" s="79"/>
      <c r="F337" s="52"/>
      <c r="G337" s="38"/>
      <c r="H337" s="77"/>
      <c r="I337" s="77"/>
      <c r="J337" s="77"/>
      <c r="K337" s="45"/>
    </row>
    <row r="338" spans="2:11" ht="17.25" x14ac:dyDescent="0.3">
      <c r="B338" s="80" t="s">
        <v>121</v>
      </c>
      <c r="C338" s="77"/>
      <c r="D338" s="79"/>
      <c r="E338" s="79"/>
      <c r="F338" s="52"/>
      <c r="G338" s="38"/>
      <c r="H338" s="77"/>
      <c r="I338" s="77"/>
      <c r="J338" s="77"/>
      <c r="K338" s="45"/>
    </row>
    <row r="339" spans="2:11" ht="17.25" x14ac:dyDescent="0.3">
      <c r="B339" s="80" t="s">
        <v>122</v>
      </c>
      <c r="C339" s="77"/>
      <c r="D339" s="79"/>
      <c r="E339" s="79"/>
      <c r="F339" s="52"/>
      <c r="G339" s="38"/>
      <c r="H339" s="77"/>
      <c r="I339" s="77"/>
      <c r="J339" s="77"/>
      <c r="K339" s="45"/>
    </row>
    <row r="340" spans="2:11" ht="17.25" x14ac:dyDescent="0.3">
      <c r="B340" s="38" t="s">
        <v>123</v>
      </c>
      <c r="C340" s="39"/>
      <c r="D340" s="52"/>
      <c r="E340" s="79">
        <v>0</v>
      </c>
      <c r="F340" s="52">
        <f t="shared" ref="F340:F362" si="10">SUM(C340:E340)</f>
        <v>0</v>
      </c>
      <c r="G340" s="38"/>
      <c r="H340" s="77"/>
      <c r="I340" s="77"/>
      <c r="J340" s="77"/>
      <c r="K340" s="45"/>
    </row>
    <row r="341" spans="2:11" ht="17.25" x14ac:dyDescent="0.3">
      <c r="B341" s="38" t="s">
        <v>124</v>
      </c>
      <c r="C341" s="39"/>
      <c r="D341" s="52"/>
      <c r="E341" s="79">
        <v>51.352800000000002</v>
      </c>
      <c r="F341" s="52">
        <f t="shared" si="10"/>
        <v>51.352800000000002</v>
      </c>
      <c r="G341" s="38"/>
      <c r="H341" s="77"/>
      <c r="I341" s="77"/>
      <c r="J341" s="77"/>
      <c r="K341" s="45"/>
    </row>
    <row r="342" spans="2:11" ht="17.25" x14ac:dyDescent="0.3">
      <c r="B342" s="38" t="s">
        <v>125</v>
      </c>
      <c r="C342" s="39"/>
      <c r="D342" s="52">
        <v>720.8</v>
      </c>
      <c r="E342" s="79">
        <v>971.84240000000011</v>
      </c>
      <c r="F342" s="52">
        <f t="shared" si="10"/>
        <v>1692.6424000000002</v>
      </c>
      <c r="G342" s="38"/>
      <c r="H342" s="77"/>
      <c r="I342" s="77"/>
      <c r="J342" s="77"/>
      <c r="K342" s="45"/>
    </row>
    <row r="343" spans="2:11" ht="17.25" x14ac:dyDescent="0.3">
      <c r="B343" s="38" t="s">
        <v>126</v>
      </c>
      <c r="C343" s="39"/>
      <c r="D343" s="52"/>
      <c r="E343" s="79">
        <v>0</v>
      </c>
      <c r="F343" s="52">
        <f t="shared" si="10"/>
        <v>0</v>
      </c>
      <c r="G343" s="38"/>
      <c r="H343" s="77"/>
      <c r="I343" s="77"/>
      <c r="J343" s="77"/>
      <c r="K343" s="45"/>
    </row>
    <row r="344" spans="2:11" ht="17.25" x14ac:dyDescent="0.3">
      <c r="B344" s="38" t="s">
        <v>127</v>
      </c>
      <c r="C344" s="39"/>
      <c r="D344" s="52"/>
      <c r="E344" s="79">
        <v>0</v>
      </c>
      <c r="F344" s="52">
        <f t="shared" si="10"/>
        <v>0</v>
      </c>
      <c r="G344" s="38"/>
      <c r="H344" s="77"/>
      <c r="I344" s="77"/>
      <c r="J344" s="77"/>
      <c r="K344" s="45"/>
    </row>
    <row r="345" spans="2:11" ht="17.25" x14ac:dyDescent="0.3">
      <c r="B345" s="38" t="s">
        <v>128</v>
      </c>
      <c r="C345" s="66">
        <v>866</v>
      </c>
      <c r="D345" s="52"/>
      <c r="E345" s="79">
        <v>0</v>
      </c>
      <c r="F345" s="52">
        <f t="shared" si="10"/>
        <v>866</v>
      </c>
      <c r="G345" s="38"/>
      <c r="H345" s="77"/>
      <c r="I345" s="77"/>
      <c r="J345" s="77"/>
      <c r="K345" s="45"/>
    </row>
    <row r="346" spans="2:11" ht="17.25" x14ac:dyDescent="0.3">
      <c r="B346" s="38" t="s">
        <v>129</v>
      </c>
      <c r="C346" s="61">
        <v>0.09</v>
      </c>
      <c r="D346" s="52"/>
      <c r="E346" s="79">
        <v>2.7200000000000002E-2</v>
      </c>
      <c r="F346" s="52">
        <f>SUM(C346:E346)</f>
        <v>0.1172</v>
      </c>
      <c r="G346" s="38"/>
      <c r="H346" s="77"/>
      <c r="I346" s="77"/>
      <c r="J346" s="77"/>
      <c r="K346" s="45" t="s">
        <v>55</v>
      </c>
    </row>
    <row r="347" spans="2:11" ht="17.25" x14ac:dyDescent="0.3">
      <c r="B347" s="38" t="s">
        <v>130</v>
      </c>
      <c r="C347" s="1"/>
      <c r="D347" s="52"/>
      <c r="E347" s="79">
        <v>0</v>
      </c>
      <c r="F347" s="52">
        <f t="shared" si="10"/>
        <v>0</v>
      </c>
      <c r="G347" s="38"/>
      <c r="H347" s="77"/>
      <c r="I347" s="77"/>
      <c r="J347" s="77"/>
      <c r="K347" s="45"/>
    </row>
    <row r="348" spans="2:11" ht="17.25" x14ac:dyDescent="0.3">
      <c r="B348" s="38" t="s">
        <v>131</v>
      </c>
      <c r="C348" s="39"/>
      <c r="D348" s="52"/>
      <c r="E348" s="79">
        <v>1096.9424000000001</v>
      </c>
      <c r="F348" s="52">
        <f t="shared" si="10"/>
        <v>1096.9424000000001</v>
      </c>
      <c r="G348" s="38"/>
      <c r="H348" s="77"/>
      <c r="I348" s="77"/>
      <c r="J348" s="77"/>
      <c r="K348" s="45" t="s">
        <v>55</v>
      </c>
    </row>
    <row r="349" spans="2:11" ht="17.25" x14ac:dyDescent="0.3">
      <c r="B349" s="38" t="s">
        <v>132</v>
      </c>
      <c r="C349" s="39"/>
      <c r="D349"/>
      <c r="E349" s="79">
        <v>0</v>
      </c>
      <c r="F349" s="52">
        <f t="shared" si="10"/>
        <v>0</v>
      </c>
      <c r="G349" s="38"/>
      <c r="H349" s="77"/>
      <c r="I349" s="77"/>
      <c r="J349" s="77"/>
      <c r="K349" s="45"/>
    </row>
    <row r="350" spans="2:11" ht="17.25" x14ac:dyDescent="0.3">
      <c r="B350" s="38" t="s">
        <v>133</v>
      </c>
      <c r="C350" s="39"/>
      <c r="D350" s="52"/>
      <c r="E350" s="79">
        <v>87.04</v>
      </c>
      <c r="F350" s="52">
        <f t="shared" si="10"/>
        <v>87.04</v>
      </c>
      <c r="G350" s="38"/>
      <c r="H350" s="77"/>
      <c r="I350" s="77"/>
      <c r="J350" s="77"/>
      <c r="K350" s="45"/>
    </row>
    <row r="351" spans="2:11" ht="17.25" x14ac:dyDescent="0.3">
      <c r="B351" s="38" t="s">
        <v>134</v>
      </c>
      <c r="C351" s="39"/>
      <c r="D351" s="52"/>
      <c r="E351" s="79">
        <v>0</v>
      </c>
      <c r="F351" s="52">
        <f t="shared" si="10"/>
        <v>0</v>
      </c>
      <c r="G351" s="38"/>
      <c r="H351" s="77"/>
      <c r="I351" s="77"/>
      <c r="J351" s="77"/>
      <c r="K351" s="45"/>
    </row>
    <row r="352" spans="2:11" ht="17.25" x14ac:dyDescent="0.3">
      <c r="B352" s="78" t="s">
        <v>179</v>
      </c>
      <c r="C352" s="39"/>
      <c r="D352" s="52"/>
      <c r="E352" s="79">
        <v>0</v>
      </c>
      <c r="F352" s="52">
        <f t="shared" si="10"/>
        <v>0</v>
      </c>
      <c r="G352" s="38"/>
      <c r="H352" s="77"/>
      <c r="I352" s="77"/>
      <c r="J352" s="77"/>
      <c r="K352" s="45"/>
    </row>
    <row r="353" spans="2:11" ht="17.25" x14ac:dyDescent="0.3">
      <c r="B353" s="78" t="s">
        <v>180</v>
      </c>
      <c r="C353" s="77"/>
      <c r="D353" s="79"/>
      <c r="E353" s="79">
        <v>24.789600000000004</v>
      </c>
      <c r="F353" s="52">
        <f t="shared" si="10"/>
        <v>24.789600000000004</v>
      </c>
      <c r="G353" s="38"/>
      <c r="H353" s="77"/>
      <c r="I353" s="77"/>
      <c r="J353" s="77"/>
      <c r="K353" s="45"/>
    </row>
    <row r="354" spans="2:11" ht="17.25" x14ac:dyDescent="0.3">
      <c r="B354" s="78" t="s">
        <v>181</v>
      </c>
      <c r="C354" s="77"/>
      <c r="D354" s="79"/>
      <c r="E354" s="79">
        <v>0</v>
      </c>
      <c r="F354" s="52">
        <f t="shared" si="10"/>
        <v>0</v>
      </c>
      <c r="G354" s="38"/>
      <c r="H354" s="77"/>
      <c r="I354" s="77"/>
      <c r="J354" s="77"/>
      <c r="K354" s="45"/>
    </row>
    <row r="355" spans="2:11" ht="17.25" x14ac:dyDescent="0.3">
      <c r="B355" s="78" t="s">
        <v>182</v>
      </c>
      <c r="C355" s="77"/>
      <c r="D355" s="79"/>
      <c r="E355" s="79">
        <v>253.64</v>
      </c>
      <c r="F355" s="52">
        <f t="shared" si="10"/>
        <v>253.64</v>
      </c>
      <c r="G355" s="38"/>
      <c r="H355" s="77"/>
      <c r="I355" s="77"/>
      <c r="J355" s="77"/>
      <c r="K355" s="45"/>
    </row>
    <row r="356" spans="2:11" ht="17.25" x14ac:dyDescent="0.3">
      <c r="B356" s="78" t="s">
        <v>183</v>
      </c>
      <c r="C356" s="77"/>
      <c r="D356" s="79"/>
      <c r="E356" s="79">
        <v>1005.68</v>
      </c>
      <c r="F356" s="52">
        <f t="shared" si="10"/>
        <v>1005.68</v>
      </c>
      <c r="G356" s="38"/>
      <c r="H356" s="77"/>
      <c r="I356" s="77"/>
      <c r="J356" s="77"/>
      <c r="K356" s="45"/>
    </row>
    <row r="357" spans="2:11" ht="17.25" x14ac:dyDescent="0.3">
      <c r="B357" s="78" t="s">
        <v>184</v>
      </c>
      <c r="C357" s="77"/>
      <c r="D357" s="79"/>
      <c r="E357" s="79">
        <v>368</v>
      </c>
      <c r="F357" s="52">
        <f t="shared" si="10"/>
        <v>368</v>
      </c>
      <c r="G357" s="38"/>
      <c r="H357" s="77"/>
      <c r="I357" s="77"/>
      <c r="J357" s="77"/>
      <c r="K357" s="45"/>
    </row>
    <row r="358" spans="2:11" ht="17.25" x14ac:dyDescent="0.3">
      <c r="B358" s="78" t="s">
        <v>185</v>
      </c>
      <c r="C358" s="77"/>
      <c r="D358" s="79"/>
      <c r="E358" s="79">
        <v>0</v>
      </c>
      <c r="F358" s="52">
        <f t="shared" si="10"/>
        <v>0</v>
      </c>
      <c r="G358" s="38"/>
      <c r="H358" s="77"/>
      <c r="I358" s="77"/>
      <c r="J358" s="77"/>
      <c r="K358" s="45"/>
    </row>
    <row r="359" spans="2:11" ht="17.25" x14ac:dyDescent="0.3">
      <c r="B359" s="78" t="s">
        <v>186</v>
      </c>
      <c r="C359" s="39"/>
      <c r="D359" s="79"/>
      <c r="E359" s="79">
        <v>0</v>
      </c>
      <c r="F359" s="52">
        <f t="shared" si="10"/>
        <v>0</v>
      </c>
      <c r="G359" s="38"/>
      <c r="H359" s="77"/>
      <c r="I359" s="77"/>
      <c r="J359" s="77"/>
      <c r="K359" s="45"/>
    </row>
    <row r="360" spans="2:11" ht="17.25" x14ac:dyDescent="0.3">
      <c r="B360" s="38"/>
      <c r="C360" s="77"/>
      <c r="D360" s="79"/>
      <c r="E360" s="79"/>
      <c r="F360" s="52"/>
      <c r="G360" s="38"/>
      <c r="H360" s="77"/>
      <c r="I360" s="77"/>
      <c r="J360" s="77"/>
      <c r="K360" s="45"/>
    </row>
    <row r="361" spans="2:11" ht="17.25" x14ac:dyDescent="0.3">
      <c r="B361" s="80" t="s">
        <v>135</v>
      </c>
      <c r="C361" s="77"/>
      <c r="D361" s="79"/>
      <c r="E361" s="79"/>
      <c r="F361" s="52"/>
      <c r="G361" s="38"/>
      <c r="H361" s="77"/>
      <c r="I361" s="77"/>
      <c r="J361" s="77"/>
      <c r="K361" s="45"/>
    </row>
    <row r="362" spans="2:11" ht="17.25" x14ac:dyDescent="0.3">
      <c r="B362" s="38" t="s">
        <v>136</v>
      </c>
      <c r="C362" s="40"/>
      <c r="D362" s="79"/>
      <c r="E362" s="79">
        <v>501.22</v>
      </c>
      <c r="F362" s="52">
        <f t="shared" si="10"/>
        <v>501.22</v>
      </c>
      <c r="G362" s="38"/>
      <c r="H362" s="77"/>
      <c r="I362" s="77"/>
      <c r="J362" s="77"/>
      <c r="K362" s="45"/>
    </row>
    <row r="363" spans="2:11" ht="17.25" x14ac:dyDescent="0.3">
      <c r="B363" s="38"/>
      <c r="C363" s="77"/>
      <c r="D363" s="79"/>
      <c r="E363" s="79"/>
      <c r="F363" s="52"/>
      <c r="G363" s="38"/>
      <c r="H363" s="77"/>
      <c r="I363" s="77"/>
      <c r="J363" s="77"/>
      <c r="K363" s="45"/>
    </row>
    <row r="364" spans="2:11" ht="17.25" x14ac:dyDescent="0.3">
      <c r="B364" s="84" t="s">
        <v>137</v>
      </c>
      <c r="C364" s="77"/>
      <c r="D364" s="79"/>
      <c r="E364" s="79"/>
      <c r="F364" s="52"/>
      <c r="G364" s="38"/>
      <c r="H364" s="77"/>
      <c r="I364" s="77"/>
      <c r="J364" s="77"/>
      <c r="K364" s="45"/>
    </row>
    <row r="365" spans="2:11" ht="17.25" x14ac:dyDescent="0.3">
      <c r="B365" s="85" t="s">
        <v>138</v>
      </c>
      <c r="C365" s="66">
        <v>4121.22</v>
      </c>
      <c r="D365" s="79"/>
      <c r="E365" s="79">
        <v>2166.7199999999998</v>
      </c>
      <c r="F365" s="52">
        <f>SUM(C365:E365)</f>
        <v>6287.9400000000005</v>
      </c>
      <c r="G365" s="38"/>
      <c r="H365" s="77"/>
      <c r="I365" s="77"/>
      <c r="J365" s="77"/>
      <c r="K365" s="45"/>
    </row>
    <row r="366" spans="2:11" ht="17.25" x14ac:dyDescent="0.3">
      <c r="B366" s="85" t="s">
        <v>139</v>
      </c>
      <c r="C366" s="77"/>
      <c r="D366" s="79"/>
      <c r="E366" s="79">
        <v>994.66799999999978</v>
      </c>
      <c r="F366" s="52">
        <f>SUM(C366:E366)</f>
        <v>994.66799999999978</v>
      </c>
      <c r="G366" s="38"/>
      <c r="H366" s="77"/>
      <c r="I366" s="77"/>
      <c r="J366" s="77"/>
      <c r="K366" s="45"/>
    </row>
    <row r="367" spans="2:11" ht="18" thickBot="1" x14ac:dyDescent="0.35">
      <c r="B367" s="85"/>
      <c r="C367" s="77"/>
      <c r="D367" s="79"/>
      <c r="E367" s="79"/>
      <c r="F367" s="52"/>
      <c r="G367" s="38"/>
      <c r="H367" s="77"/>
      <c r="I367" s="77"/>
      <c r="J367" s="77"/>
      <c r="K367" s="45"/>
    </row>
    <row r="368" spans="2:11" ht="17.25" thickBot="1" x14ac:dyDescent="0.3">
      <c r="B368" s="91" t="s">
        <v>140</v>
      </c>
      <c r="C368" s="92">
        <f>SUM(C265:C366)</f>
        <v>48684.080000000009</v>
      </c>
      <c r="D368" s="130">
        <f>SUM(D265:D366)</f>
        <v>126896.90999999999</v>
      </c>
      <c r="E368" s="130">
        <f>SUM(E265:E366)</f>
        <v>73365.537599999981</v>
      </c>
      <c r="F368" s="130">
        <f>SUM(F265:F366)</f>
        <v>248946.52760000003</v>
      </c>
      <c r="G368" s="91" t="s">
        <v>140</v>
      </c>
      <c r="H368" s="130">
        <f>SUM(H265:H366)</f>
        <v>213393.09999999998</v>
      </c>
      <c r="I368" s="130">
        <f>SUM(I265:I366)</f>
        <v>700</v>
      </c>
      <c r="J368" s="130">
        <f>SUM(J265:J366)</f>
        <v>2168.2912000000001</v>
      </c>
      <c r="K368" s="130">
        <f>SUM(K265:K366)</f>
        <v>216261.39120000001</v>
      </c>
    </row>
    <row r="369" spans="1:1025" ht="16.5" thickBot="1" x14ac:dyDescent="0.3">
      <c r="D369" s="34"/>
      <c r="E369" s="34"/>
      <c r="H369" s="34" t="s">
        <v>55</v>
      </c>
      <c r="K369" s="46"/>
    </row>
    <row r="370" spans="1:1025" ht="19.5" thickTop="1" thickBot="1" x14ac:dyDescent="0.3">
      <c r="B370" s="43" t="s">
        <v>141</v>
      </c>
      <c r="C370" s="44"/>
      <c r="D370" s="55"/>
      <c r="E370" s="55"/>
      <c r="F370" s="56">
        <f>K368-F368</f>
        <v>-32685.136400000018</v>
      </c>
      <c r="H370" s="42" t="s">
        <v>55</v>
      </c>
    </row>
    <row r="371" spans="1:1025" s="2" customFormat="1" ht="18.75" thickTop="1" x14ac:dyDescent="0.25">
      <c r="A371" s="69"/>
      <c r="B371" s="100"/>
      <c r="C371" s="115"/>
      <c r="D371" s="100"/>
      <c r="E371" s="100"/>
      <c r="F371" s="101"/>
      <c r="G371" s="69"/>
      <c r="H371" s="70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  <c r="AE371" s="69"/>
      <c r="AF371" s="69"/>
      <c r="AG371" s="69"/>
      <c r="AH371" s="69"/>
      <c r="AI371" s="69"/>
      <c r="AJ371" s="69"/>
      <c r="AK371" s="69"/>
      <c r="AL371" s="69"/>
      <c r="AM371" s="69"/>
      <c r="AN371" s="69"/>
      <c r="AO371" s="69"/>
      <c r="AP371" s="69"/>
      <c r="AQ371" s="69"/>
      <c r="AR371" s="69"/>
      <c r="AS371" s="69"/>
      <c r="AT371" s="69"/>
      <c r="AU371" s="69"/>
      <c r="AV371" s="69"/>
      <c r="AW371" s="69"/>
      <c r="AX371" s="69"/>
      <c r="AY371" s="69"/>
      <c r="AZ371" s="69"/>
      <c r="BA371" s="69"/>
      <c r="BB371" s="69"/>
      <c r="BC371" s="69"/>
      <c r="BD371" s="69"/>
      <c r="BE371" s="69"/>
      <c r="BF371" s="69"/>
      <c r="BG371" s="69"/>
      <c r="BH371" s="69"/>
      <c r="BI371" s="69"/>
      <c r="BJ371" s="69"/>
      <c r="BK371" s="69"/>
      <c r="BL371" s="69"/>
      <c r="BM371" s="69"/>
      <c r="BN371" s="69"/>
      <c r="BO371" s="69"/>
      <c r="BP371" s="69"/>
      <c r="BQ371" s="69"/>
      <c r="BR371" s="69"/>
      <c r="BS371" s="69"/>
      <c r="BT371" s="69"/>
      <c r="BU371" s="69"/>
      <c r="BV371" s="69"/>
      <c r="BW371" s="69"/>
      <c r="BX371" s="69"/>
      <c r="BY371" s="69"/>
      <c r="BZ371" s="69"/>
      <c r="CA371" s="69"/>
      <c r="CB371" s="69"/>
      <c r="CC371" s="69"/>
      <c r="CD371" s="69"/>
      <c r="CE371" s="69"/>
      <c r="CF371" s="69"/>
      <c r="CG371" s="69"/>
      <c r="CH371" s="69"/>
      <c r="CI371" s="69"/>
      <c r="CJ371" s="69"/>
      <c r="CK371" s="69"/>
      <c r="CL371" s="69"/>
      <c r="CM371" s="69"/>
      <c r="CN371" s="69"/>
      <c r="CO371" s="69"/>
      <c r="CP371" s="69"/>
      <c r="CQ371" s="69"/>
      <c r="CR371" s="69"/>
      <c r="CS371" s="69"/>
      <c r="CT371" s="69"/>
      <c r="CU371" s="69"/>
      <c r="CV371" s="69"/>
      <c r="CW371" s="69"/>
      <c r="CX371" s="69"/>
      <c r="CY371" s="69"/>
      <c r="CZ371" s="69"/>
      <c r="DA371" s="69"/>
      <c r="DB371" s="69"/>
      <c r="DC371" s="69"/>
      <c r="DD371" s="69"/>
      <c r="DE371" s="69"/>
      <c r="DF371" s="69"/>
      <c r="DG371" s="69"/>
      <c r="DH371" s="69"/>
      <c r="DI371" s="69"/>
      <c r="DJ371" s="69"/>
      <c r="DK371" s="69"/>
      <c r="DL371" s="69"/>
      <c r="DM371" s="69"/>
      <c r="DN371" s="69"/>
      <c r="DO371" s="69"/>
      <c r="DP371" s="69"/>
      <c r="DQ371" s="69"/>
      <c r="DR371" s="69"/>
      <c r="DS371" s="69"/>
      <c r="DT371" s="69"/>
      <c r="DU371" s="69"/>
      <c r="DV371" s="69"/>
      <c r="DW371" s="69"/>
      <c r="DX371" s="69"/>
      <c r="DY371" s="69"/>
      <c r="DZ371" s="69"/>
      <c r="EA371" s="69"/>
      <c r="EB371" s="69"/>
      <c r="EC371" s="69"/>
      <c r="ED371" s="69"/>
      <c r="EE371" s="69"/>
      <c r="EF371" s="69"/>
      <c r="EG371" s="69"/>
      <c r="EH371" s="69"/>
      <c r="EI371" s="69"/>
      <c r="EJ371" s="69"/>
      <c r="EK371" s="69"/>
      <c r="EL371" s="69"/>
      <c r="EM371" s="69"/>
      <c r="EN371" s="69"/>
      <c r="EO371" s="69"/>
      <c r="EP371" s="69"/>
      <c r="EQ371" s="69"/>
      <c r="ER371" s="69"/>
      <c r="ES371" s="69"/>
      <c r="ET371" s="69"/>
      <c r="EU371" s="69"/>
      <c r="EV371" s="69"/>
      <c r="EW371" s="69"/>
      <c r="EX371" s="69"/>
      <c r="EY371" s="69"/>
      <c r="EZ371" s="69"/>
      <c r="FA371" s="69"/>
      <c r="FB371" s="69"/>
      <c r="FC371" s="69"/>
      <c r="FD371" s="69"/>
      <c r="FE371" s="69"/>
      <c r="FF371" s="69"/>
      <c r="FG371" s="69"/>
      <c r="FH371" s="69"/>
      <c r="FI371" s="69"/>
      <c r="FJ371" s="69"/>
      <c r="FK371" s="69"/>
      <c r="FL371" s="69"/>
      <c r="FM371" s="69"/>
      <c r="FN371" s="69"/>
      <c r="FO371" s="69"/>
      <c r="FP371" s="69"/>
      <c r="FQ371" s="69"/>
      <c r="FR371" s="69"/>
      <c r="FS371" s="69"/>
      <c r="FT371" s="69"/>
      <c r="FU371" s="69"/>
      <c r="FV371" s="69"/>
      <c r="FW371" s="69"/>
      <c r="FX371" s="69"/>
      <c r="FY371" s="69"/>
      <c r="FZ371" s="69"/>
      <c r="GA371" s="69"/>
      <c r="GB371" s="69"/>
      <c r="GC371" s="69"/>
      <c r="GD371" s="69"/>
      <c r="GE371" s="69"/>
      <c r="GF371" s="69"/>
      <c r="GG371" s="69"/>
      <c r="GH371" s="69"/>
      <c r="GI371" s="69"/>
      <c r="GJ371" s="69"/>
      <c r="GK371" s="69"/>
      <c r="GL371" s="69"/>
      <c r="GM371" s="69"/>
      <c r="GN371" s="69"/>
      <c r="GO371" s="69"/>
      <c r="GP371" s="69"/>
      <c r="GQ371" s="69"/>
      <c r="GR371" s="69"/>
      <c r="GS371" s="69"/>
      <c r="GT371" s="69"/>
      <c r="GU371" s="69"/>
      <c r="GV371" s="69"/>
      <c r="GW371" s="69"/>
      <c r="GX371" s="69"/>
      <c r="GY371" s="69"/>
      <c r="GZ371" s="69"/>
      <c r="HA371" s="69"/>
      <c r="HB371" s="69"/>
      <c r="HC371" s="69"/>
      <c r="HD371" s="69"/>
      <c r="HE371" s="69"/>
      <c r="HF371" s="69"/>
      <c r="HG371" s="69"/>
      <c r="HH371" s="69"/>
      <c r="HI371" s="69"/>
      <c r="HJ371" s="69"/>
      <c r="HK371" s="69"/>
      <c r="HL371" s="69"/>
      <c r="HM371" s="69"/>
      <c r="HN371" s="69"/>
      <c r="HO371" s="69"/>
      <c r="HP371" s="69"/>
      <c r="HQ371" s="69"/>
      <c r="HR371" s="69"/>
      <c r="HS371" s="69"/>
      <c r="HT371" s="69"/>
      <c r="HU371" s="69"/>
      <c r="HV371" s="69"/>
      <c r="HW371" s="69"/>
      <c r="HX371" s="69"/>
      <c r="HY371" s="69"/>
      <c r="HZ371" s="69"/>
      <c r="IA371" s="69"/>
      <c r="IB371" s="69"/>
      <c r="IC371" s="69"/>
      <c r="ID371" s="69"/>
      <c r="IE371" s="69"/>
      <c r="IF371" s="69"/>
      <c r="IG371" s="69"/>
      <c r="IH371" s="69"/>
      <c r="II371" s="69"/>
      <c r="IJ371" s="69"/>
      <c r="IK371" s="69"/>
      <c r="IL371" s="69"/>
      <c r="IM371" s="69"/>
      <c r="IN371" s="69"/>
      <c r="IO371" s="69"/>
      <c r="IP371" s="69"/>
      <c r="IQ371" s="69"/>
      <c r="IR371" s="69"/>
      <c r="IS371" s="69"/>
      <c r="IT371" s="69"/>
      <c r="IU371" s="69"/>
      <c r="IV371" s="69"/>
      <c r="IW371" s="69"/>
      <c r="IX371" s="69"/>
      <c r="IY371" s="69"/>
      <c r="IZ371" s="69"/>
      <c r="JA371" s="69"/>
      <c r="JB371" s="69"/>
      <c r="JC371" s="69"/>
      <c r="JD371" s="69"/>
      <c r="JE371" s="69"/>
      <c r="JF371" s="69"/>
      <c r="JG371" s="69"/>
      <c r="JH371" s="69"/>
      <c r="JI371" s="69"/>
      <c r="JJ371" s="69"/>
      <c r="JK371" s="69"/>
      <c r="JL371" s="69"/>
      <c r="JM371" s="69"/>
      <c r="JN371" s="69"/>
      <c r="JO371" s="69"/>
      <c r="JP371" s="69"/>
      <c r="JQ371" s="69"/>
      <c r="JR371" s="69"/>
      <c r="JS371" s="69"/>
      <c r="JT371" s="69"/>
      <c r="JU371" s="69"/>
      <c r="JV371" s="69"/>
      <c r="JW371" s="69"/>
      <c r="JX371" s="69"/>
      <c r="JY371" s="69"/>
      <c r="JZ371" s="69"/>
      <c r="KA371" s="69"/>
      <c r="KB371" s="69"/>
      <c r="KC371" s="69"/>
      <c r="KD371" s="69"/>
      <c r="KE371" s="69"/>
      <c r="KF371" s="69"/>
      <c r="KG371" s="69"/>
      <c r="KH371" s="69"/>
      <c r="KI371" s="69"/>
      <c r="KJ371" s="69"/>
      <c r="KK371" s="69"/>
      <c r="KL371" s="69"/>
      <c r="KM371" s="69"/>
      <c r="KN371" s="69"/>
      <c r="KO371" s="69"/>
      <c r="KP371" s="69"/>
      <c r="KQ371" s="69"/>
      <c r="KR371" s="69"/>
      <c r="KS371" s="69"/>
      <c r="KT371" s="69"/>
      <c r="KU371" s="69"/>
      <c r="KV371" s="69"/>
      <c r="KW371" s="69"/>
      <c r="KX371" s="69"/>
      <c r="KY371" s="69"/>
      <c r="KZ371" s="69"/>
      <c r="LA371" s="69"/>
      <c r="LB371" s="69"/>
      <c r="LC371" s="69"/>
      <c r="LD371" s="69"/>
      <c r="LE371" s="69"/>
      <c r="LF371" s="69"/>
      <c r="LG371" s="69"/>
      <c r="LH371" s="69"/>
      <c r="LI371" s="69"/>
      <c r="LJ371" s="69"/>
      <c r="LK371" s="69"/>
      <c r="LL371" s="69"/>
      <c r="LM371" s="69"/>
      <c r="LN371" s="69"/>
      <c r="LO371" s="69"/>
      <c r="LP371" s="69"/>
      <c r="LQ371" s="69"/>
      <c r="LR371" s="69"/>
      <c r="LS371" s="69"/>
      <c r="LT371" s="69"/>
      <c r="LU371" s="69"/>
      <c r="LV371" s="69"/>
      <c r="LW371" s="69"/>
      <c r="LX371" s="69"/>
      <c r="LY371" s="69"/>
      <c r="LZ371" s="69"/>
      <c r="MA371" s="69"/>
      <c r="MB371" s="69"/>
      <c r="MC371" s="69"/>
      <c r="MD371" s="69"/>
      <c r="ME371" s="69"/>
      <c r="MF371" s="69"/>
      <c r="MG371" s="69"/>
      <c r="MH371" s="69"/>
      <c r="MI371" s="69"/>
      <c r="MJ371" s="69"/>
      <c r="MK371" s="69"/>
      <c r="ML371" s="69"/>
      <c r="MM371" s="69"/>
      <c r="MN371" s="69"/>
      <c r="MO371" s="69"/>
      <c r="MP371" s="69"/>
      <c r="MQ371" s="69"/>
      <c r="MR371" s="69"/>
      <c r="MS371" s="69"/>
      <c r="MT371" s="69"/>
      <c r="MU371" s="69"/>
      <c r="MV371" s="69"/>
      <c r="MW371" s="69"/>
      <c r="MX371" s="69"/>
      <c r="MY371" s="69"/>
      <c r="MZ371" s="69"/>
      <c r="NA371" s="69"/>
      <c r="NB371" s="69"/>
      <c r="NC371" s="69"/>
      <c r="ND371" s="69"/>
      <c r="NE371" s="69"/>
      <c r="NF371" s="69"/>
      <c r="NG371" s="69"/>
      <c r="NH371" s="69"/>
      <c r="NI371" s="69"/>
      <c r="NJ371" s="69"/>
      <c r="NK371" s="69"/>
      <c r="NL371" s="69"/>
      <c r="NM371" s="69"/>
      <c r="NN371" s="69"/>
      <c r="NO371" s="69"/>
      <c r="NP371" s="69"/>
      <c r="NQ371" s="69"/>
      <c r="NR371" s="69"/>
      <c r="NS371" s="69"/>
      <c r="NT371" s="69"/>
      <c r="NU371" s="69"/>
      <c r="NV371" s="69"/>
      <c r="NW371" s="69"/>
      <c r="NX371" s="69"/>
      <c r="NY371" s="69"/>
      <c r="NZ371" s="69"/>
      <c r="OA371" s="69"/>
      <c r="OB371" s="69"/>
      <c r="OC371" s="69"/>
      <c r="OD371" s="69"/>
      <c r="OE371" s="69"/>
      <c r="OF371" s="69"/>
      <c r="OG371" s="69"/>
      <c r="OH371" s="69"/>
      <c r="OI371" s="69"/>
      <c r="OJ371" s="69"/>
      <c r="OK371" s="69"/>
      <c r="OL371" s="69"/>
      <c r="OM371" s="69"/>
      <c r="ON371" s="69"/>
      <c r="OO371" s="69"/>
      <c r="OP371" s="69"/>
      <c r="OQ371" s="69"/>
      <c r="OR371" s="69"/>
      <c r="OS371" s="69"/>
      <c r="OT371" s="69"/>
      <c r="OU371" s="69"/>
      <c r="OV371" s="69"/>
      <c r="OW371" s="69"/>
      <c r="OX371" s="69"/>
      <c r="OY371" s="69"/>
      <c r="OZ371" s="69"/>
      <c r="PA371" s="69"/>
      <c r="PB371" s="69"/>
      <c r="PC371" s="69"/>
      <c r="PD371" s="69"/>
      <c r="PE371" s="69"/>
      <c r="PF371" s="69"/>
      <c r="PG371" s="69"/>
      <c r="PH371" s="69"/>
      <c r="PI371" s="69"/>
      <c r="PJ371" s="69"/>
      <c r="PK371" s="69"/>
      <c r="PL371" s="69"/>
      <c r="PM371" s="69"/>
      <c r="PN371" s="69"/>
      <c r="PO371" s="69"/>
      <c r="PP371" s="69"/>
      <c r="PQ371" s="69"/>
      <c r="PR371" s="69"/>
      <c r="PS371" s="69"/>
      <c r="PT371" s="69"/>
      <c r="PU371" s="69"/>
      <c r="PV371" s="69"/>
      <c r="PW371" s="69"/>
      <c r="PX371" s="69"/>
      <c r="PY371" s="69"/>
      <c r="PZ371" s="69"/>
      <c r="QA371" s="69"/>
      <c r="QB371" s="69"/>
      <c r="QC371" s="69"/>
      <c r="QD371" s="69"/>
      <c r="QE371" s="69"/>
      <c r="QF371" s="69"/>
      <c r="QG371" s="69"/>
      <c r="QH371" s="69"/>
      <c r="QI371" s="69"/>
      <c r="QJ371" s="69"/>
      <c r="QK371" s="69"/>
      <c r="QL371" s="69"/>
      <c r="QM371" s="69"/>
      <c r="QN371" s="69"/>
      <c r="QO371" s="69"/>
      <c r="QP371" s="69"/>
      <c r="QQ371" s="69"/>
      <c r="QR371" s="69"/>
      <c r="QS371" s="69"/>
      <c r="QT371" s="69"/>
      <c r="QU371" s="69"/>
      <c r="QV371" s="69"/>
      <c r="QW371" s="69"/>
      <c r="QX371" s="69"/>
      <c r="QY371" s="69"/>
      <c r="QZ371" s="69"/>
      <c r="RA371" s="69"/>
      <c r="RB371" s="69"/>
      <c r="RC371" s="69"/>
      <c r="RD371" s="69"/>
      <c r="RE371" s="69"/>
      <c r="RF371" s="69"/>
      <c r="RG371" s="69"/>
      <c r="RH371" s="69"/>
      <c r="RI371" s="69"/>
      <c r="RJ371" s="69"/>
      <c r="RK371" s="69"/>
      <c r="RL371" s="69"/>
      <c r="RM371" s="69"/>
      <c r="RN371" s="69"/>
      <c r="RO371" s="69"/>
      <c r="RP371" s="69"/>
      <c r="RQ371" s="69"/>
      <c r="RR371" s="69"/>
      <c r="RS371" s="69"/>
      <c r="RT371" s="69"/>
      <c r="RU371" s="69"/>
      <c r="RV371" s="69"/>
      <c r="RW371" s="69"/>
      <c r="RX371" s="69"/>
      <c r="RY371" s="69"/>
      <c r="RZ371" s="69"/>
      <c r="SA371" s="69"/>
      <c r="SB371" s="69"/>
      <c r="SC371" s="69"/>
      <c r="SD371" s="69"/>
      <c r="SE371" s="69"/>
      <c r="SF371" s="69"/>
      <c r="SG371" s="69"/>
      <c r="SH371" s="69"/>
      <c r="SI371" s="69"/>
      <c r="SJ371" s="69"/>
      <c r="SK371" s="69"/>
      <c r="SL371" s="69"/>
      <c r="SM371" s="69"/>
      <c r="SN371" s="69"/>
      <c r="SO371" s="69"/>
      <c r="SP371" s="69"/>
      <c r="SQ371" s="69"/>
      <c r="SR371" s="69"/>
      <c r="SS371" s="69"/>
      <c r="ST371" s="69"/>
      <c r="SU371" s="69"/>
      <c r="SV371" s="69"/>
      <c r="SW371" s="69"/>
      <c r="SX371" s="69"/>
      <c r="SY371" s="69"/>
      <c r="SZ371" s="69"/>
      <c r="TA371" s="69"/>
      <c r="TB371" s="69"/>
      <c r="TC371" s="69"/>
      <c r="TD371" s="69"/>
      <c r="TE371" s="69"/>
      <c r="TF371" s="69"/>
      <c r="TG371" s="69"/>
      <c r="TH371" s="69"/>
      <c r="TI371" s="69"/>
      <c r="TJ371" s="69"/>
      <c r="TK371" s="69"/>
      <c r="TL371" s="69"/>
      <c r="TM371" s="69"/>
      <c r="TN371" s="69"/>
      <c r="TO371" s="69"/>
      <c r="TP371" s="69"/>
      <c r="TQ371" s="69"/>
      <c r="TR371" s="69"/>
      <c r="TS371" s="69"/>
      <c r="TT371" s="69"/>
      <c r="TU371" s="69"/>
      <c r="TV371" s="69"/>
      <c r="TW371" s="69"/>
      <c r="TX371" s="69"/>
      <c r="TY371" s="69"/>
      <c r="TZ371" s="69"/>
      <c r="UA371" s="69"/>
      <c r="UB371" s="69"/>
      <c r="UC371" s="69"/>
      <c r="UD371" s="69"/>
      <c r="UE371" s="69"/>
      <c r="UF371" s="69"/>
      <c r="UG371" s="69"/>
      <c r="UH371" s="69"/>
      <c r="UI371" s="69"/>
      <c r="UJ371" s="69"/>
      <c r="UK371" s="69"/>
      <c r="UL371" s="69"/>
      <c r="UM371" s="69"/>
      <c r="UN371" s="69"/>
      <c r="UO371" s="69"/>
      <c r="UP371" s="69"/>
      <c r="UQ371" s="69"/>
      <c r="UR371" s="69"/>
      <c r="US371" s="69"/>
      <c r="UT371" s="69"/>
      <c r="UU371" s="69"/>
      <c r="UV371" s="69"/>
      <c r="UW371" s="69"/>
      <c r="UX371" s="69"/>
      <c r="UY371" s="69"/>
      <c r="UZ371" s="69"/>
      <c r="VA371" s="69"/>
      <c r="VB371" s="69"/>
      <c r="VC371" s="69"/>
      <c r="VD371" s="69"/>
      <c r="VE371" s="69"/>
      <c r="VF371" s="69"/>
      <c r="VG371" s="69"/>
      <c r="VH371" s="69"/>
      <c r="VI371" s="69"/>
      <c r="VJ371" s="69"/>
      <c r="VK371" s="69"/>
      <c r="VL371" s="69"/>
      <c r="VM371" s="69"/>
      <c r="VN371" s="69"/>
      <c r="VO371" s="69"/>
      <c r="VP371" s="69"/>
      <c r="VQ371" s="69"/>
      <c r="VR371" s="69"/>
      <c r="VS371" s="69"/>
      <c r="VT371" s="69"/>
      <c r="VU371" s="69"/>
      <c r="VV371" s="69"/>
      <c r="VW371" s="69"/>
      <c r="VX371" s="69"/>
      <c r="VY371" s="69"/>
      <c r="VZ371" s="69"/>
      <c r="WA371" s="69"/>
      <c r="WB371" s="69"/>
      <c r="WC371" s="69"/>
      <c r="WD371" s="69"/>
      <c r="WE371" s="69"/>
      <c r="WF371" s="69"/>
      <c r="WG371" s="69"/>
      <c r="WH371" s="69"/>
      <c r="WI371" s="69"/>
      <c r="WJ371" s="69"/>
      <c r="WK371" s="69"/>
      <c r="WL371" s="69"/>
      <c r="WM371" s="69"/>
      <c r="WN371" s="69"/>
      <c r="WO371" s="69"/>
      <c r="WP371" s="69"/>
      <c r="WQ371" s="69"/>
      <c r="WR371" s="69"/>
      <c r="WS371" s="69"/>
      <c r="WT371" s="69"/>
      <c r="WU371" s="69"/>
      <c r="WV371" s="69"/>
      <c r="WW371" s="69"/>
      <c r="WX371" s="69"/>
      <c r="WY371" s="69"/>
      <c r="WZ371" s="69"/>
      <c r="XA371" s="69"/>
      <c r="XB371" s="69"/>
      <c r="XC371" s="69"/>
      <c r="XD371" s="69"/>
      <c r="XE371" s="69"/>
      <c r="XF371" s="69"/>
      <c r="XG371" s="69"/>
      <c r="XH371" s="69"/>
      <c r="XI371" s="69"/>
      <c r="XJ371" s="69"/>
      <c r="XK371" s="69"/>
      <c r="XL371" s="69"/>
      <c r="XM371" s="69"/>
      <c r="XN371" s="69"/>
      <c r="XO371" s="69"/>
      <c r="XP371" s="69"/>
      <c r="XQ371" s="69"/>
      <c r="XR371" s="69"/>
      <c r="XS371" s="69"/>
      <c r="XT371" s="69"/>
      <c r="XU371" s="69"/>
      <c r="XV371" s="69"/>
      <c r="XW371" s="69"/>
      <c r="XX371" s="69"/>
      <c r="XY371" s="69"/>
      <c r="XZ371" s="69"/>
      <c r="YA371" s="69"/>
      <c r="YB371" s="69"/>
      <c r="YC371" s="69"/>
      <c r="YD371" s="69"/>
      <c r="YE371" s="69"/>
      <c r="YF371" s="69"/>
      <c r="YG371" s="69"/>
      <c r="YH371" s="69"/>
      <c r="YI371" s="69"/>
      <c r="YJ371" s="69"/>
      <c r="YK371" s="69"/>
      <c r="YL371" s="69"/>
      <c r="YM371" s="69"/>
      <c r="YN371" s="69"/>
      <c r="YO371" s="69"/>
      <c r="YP371" s="69"/>
      <c r="YQ371" s="69"/>
      <c r="YR371" s="69"/>
      <c r="YS371" s="69"/>
      <c r="YT371" s="69"/>
      <c r="YU371" s="69"/>
      <c r="YV371" s="69"/>
      <c r="YW371" s="69"/>
      <c r="YX371" s="69"/>
      <c r="YY371" s="69"/>
      <c r="YZ371" s="69"/>
      <c r="ZA371" s="69"/>
      <c r="ZB371" s="69"/>
      <c r="ZC371" s="69"/>
      <c r="ZD371" s="69"/>
      <c r="ZE371" s="69"/>
      <c r="ZF371" s="69"/>
      <c r="ZG371" s="69"/>
      <c r="ZH371" s="69"/>
      <c r="ZI371" s="69"/>
      <c r="ZJ371" s="69"/>
      <c r="ZK371" s="69"/>
      <c r="ZL371" s="69"/>
      <c r="ZM371" s="69"/>
      <c r="ZN371" s="69"/>
      <c r="ZO371" s="69"/>
      <c r="ZP371" s="69"/>
      <c r="ZQ371" s="69"/>
      <c r="ZR371" s="69"/>
      <c r="ZS371" s="69"/>
      <c r="ZT371" s="69"/>
      <c r="ZU371" s="69"/>
      <c r="ZV371" s="69"/>
      <c r="ZW371" s="69"/>
      <c r="ZX371" s="69"/>
      <c r="ZY371" s="69"/>
      <c r="ZZ371" s="69"/>
      <c r="AAA371" s="69"/>
      <c r="AAB371" s="69"/>
      <c r="AAC371" s="69"/>
      <c r="AAD371" s="69"/>
      <c r="AAE371" s="69"/>
      <c r="AAF371" s="69"/>
      <c r="AAG371" s="69"/>
      <c r="AAH371" s="69"/>
      <c r="AAI371" s="69"/>
      <c r="AAJ371" s="69"/>
      <c r="AAK371" s="69"/>
      <c r="AAL371" s="69"/>
      <c r="AAM371" s="69"/>
      <c r="AAN371" s="69"/>
      <c r="AAO371" s="69"/>
      <c r="AAP371" s="69"/>
      <c r="AAQ371" s="69"/>
      <c r="AAR371" s="69"/>
      <c r="AAS371" s="69"/>
      <c r="AAT371" s="69"/>
      <c r="AAU371" s="69"/>
      <c r="AAV371" s="69"/>
      <c r="AAW371" s="69"/>
      <c r="AAX371" s="69"/>
      <c r="AAY371" s="69"/>
      <c r="AAZ371" s="69"/>
      <c r="ABA371" s="69"/>
      <c r="ABB371" s="69"/>
      <c r="ABC371" s="69"/>
      <c r="ABD371" s="69"/>
      <c r="ABE371" s="69"/>
      <c r="ABF371" s="69"/>
      <c r="ABG371" s="69"/>
      <c r="ABH371" s="69"/>
      <c r="ABI371" s="69"/>
      <c r="ABJ371" s="69"/>
      <c r="ABK371" s="69"/>
      <c r="ABL371" s="69"/>
      <c r="ABM371" s="69"/>
      <c r="ABN371" s="69"/>
      <c r="ABO371" s="69"/>
      <c r="ABP371" s="69"/>
      <c r="ABQ371" s="69"/>
      <c r="ABR371" s="69"/>
      <c r="ABS371" s="69"/>
      <c r="ABT371" s="69"/>
      <c r="ABU371" s="69"/>
      <c r="ABV371" s="69"/>
      <c r="ABW371" s="69"/>
      <c r="ABX371" s="69"/>
      <c r="ABY371" s="69"/>
      <c r="ABZ371" s="69"/>
      <c r="ACA371" s="69"/>
      <c r="ACB371" s="69"/>
      <c r="ACC371" s="69"/>
      <c r="ACD371" s="69"/>
      <c r="ACE371" s="69"/>
      <c r="ACF371" s="69"/>
      <c r="ACG371" s="69"/>
      <c r="ACH371" s="69"/>
      <c r="ACI371" s="69"/>
      <c r="ACJ371" s="69"/>
      <c r="ACK371" s="69"/>
      <c r="ACL371" s="69"/>
      <c r="ACM371" s="69"/>
      <c r="ACN371" s="69"/>
      <c r="ACO371" s="69"/>
      <c r="ACP371" s="69"/>
      <c r="ACQ371" s="69"/>
      <c r="ACR371" s="69"/>
      <c r="ACS371" s="69"/>
      <c r="ACT371" s="69"/>
      <c r="ACU371" s="69"/>
      <c r="ACV371" s="69"/>
      <c r="ACW371" s="69"/>
      <c r="ACX371" s="69"/>
      <c r="ACY371" s="69"/>
      <c r="ACZ371" s="69"/>
      <c r="ADA371" s="69"/>
      <c r="ADB371" s="69"/>
      <c r="ADC371" s="69"/>
      <c r="ADD371" s="69"/>
      <c r="ADE371" s="69"/>
      <c r="ADF371" s="69"/>
      <c r="ADG371" s="69"/>
      <c r="ADH371" s="69"/>
      <c r="ADI371" s="69"/>
      <c r="ADJ371" s="69"/>
      <c r="ADK371" s="69"/>
      <c r="ADL371" s="69"/>
      <c r="ADM371" s="69"/>
      <c r="ADN371" s="69"/>
      <c r="ADO371" s="69"/>
      <c r="ADP371" s="69"/>
      <c r="ADQ371" s="69"/>
      <c r="ADR371" s="69"/>
      <c r="ADS371" s="69"/>
      <c r="ADT371" s="69"/>
      <c r="ADU371" s="69"/>
      <c r="ADV371" s="69"/>
      <c r="ADW371" s="69"/>
      <c r="ADX371" s="69"/>
      <c r="ADY371" s="69"/>
      <c r="ADZ371" s="69"/>
      <c r="AEA371" s="69"/>
      <c r="AEB371" s="69"/>
      <c r="AEC371" s="69"/>
      <c r="AED371" s="69"/>
      <c r="AEE371" s="69"/>
      <c r="AEF371" s="69"/>
      <c r="AEG371" s="69"/>
      <c r="AEH371" s="69"/>
      <c r="AEI371" s="69"/>
      <c r="AEJ371" s="69"/>
      <c r="AEK371" s="69"/>
      <c r="AEL371" s="69"/>
      <c r="AEM371" s="69"/>
      <c r="AEN371" s="69"/>
      <c r="AEO371" s="69"/>
      <c r="AEP371" s="69"/>
      <c r="AEQ371" s="69"/>
      <c r="AER371" s="69"/>
      <c r="AES371" s="69"/>
      <c r="AET371" s="69"/>
      <c r="AEU371" s="69"/>
      <c r="AEV371" s="69"/>
      <c r="AEW371" s="69"/>
      <c r="AEX371" s="69"/>
      <c r="AEY371" s="69"/>
      <c r="AEZ371" s="69"/>
      <c r="AFA371" s="69"/>
      <c r="AFB371" s="69"/>
      <c r="AFC371" s="69"/>
      <c r="AFD371" s="69"/>
      <c r="AFE371" s="69"/>
      <c r="AFF371" s="69"/>
      <c r="AFG371" s="69"/>
      <c r="AFH371" s="69"/>
      <c r="AFI371" s="69"/>
      <c r="AFJ371" s="69"/>
      <c r="AFK371" s="69"/>
      <c r="AFL371" s="69"/>
      <c r="AFM371" s="69"/>
      <c r="AFN371" s="69"/>
      <c r="AFO371" s="69"/>
      <c r="AFP371" s="69"/>
      <c r="AFQ371" s="69"/>
      <c r="AFR371" s="69"/>
      <c r="AFS371" s="69"/>
      <c r="AFT371" s="69"/>
      <c r="AFU371" s="69"/>
      <c r="AFV371" s="69"/>
      <c r="AFW371" s="69"/>
      <c r="AFX371" s="69"/>
      <c r="AFY371" s="69"/>
      <c r="AFZ371" s="69"/>
      <c r="AGA371" s="69"/>
      <c r="AGB371" s="69"/>
      <c r="AGC371" s="69"/>
      <c r="AGD371" s="69"/>
      <c r="AGE371" s="69"/>
      <c r="AGF371" s="69"/>
      <c r="AGG371" s="69"/>
      <c r="AGH371" s="69"/>
      <c r="AGI371" s="69"/>
      <c r="AGJ371" s="69"/>
      <c r="AGK371" s="69"/>
      <c r="AGL371" s="69"/>
      <c r="AGM371" s="69"/>
      <c r="AGN371" s="69"/>
      <c r="AGO371" s="69"/>
      <c r="AGP371" s="69"/>
      <c r="AGQ371" s="69"/>
      <c r="AGR371" s="69"/>
      <c r="AGS371" s="69"/>
      <c r="AGT371" s="69"/>
      <c r="AGU371" s="69"/>
      <c r="AGV371" s="69"/>
      <c r="AGW371" s="69"/>
      <c r="AGX371" s="69"/>
      <c r="AGY371" s="69"/>
      <c r="AGZ371" s="69"/>
      <c r="AHA371" s="69"/>
      <c r="AHB371" s="69"/>
      <c r="AHC371" s="69"/>
      <c r="AHD371" s="69"/>
      <c r="AHE371" s="69"/>
      <c r="AHF371" s="69"/>
      <c r="AHG371" s="69"/>
      <c r="AHH371" s="69"/>
      <c r="AHI371" s="69"/>
      <c r="AHJ371" s="69"/>
      <c r="AHK371" s="69"/>
      <c r="AHL371" s="69"/>
      <c r="AHM371" s="69"/>
      <c r="AHN371" s="69"/>
      <c r="AHO371" s="69"/>
      <c r="AHP371" s="69"/>
      <c r="AHQ371" s="69"/>
      <c r="AHR371" s="69"/>
      <c r="AHS371" s="69"/>
      <c r="AHT371" s="69"/>
      <c r="AHU371" s="69"/>
      <c r="AHV371" s="69"/>
      <c r="AHW371" s="69"/>
      <c r="AHX371" s="69"/>
      <c r="AHY371" s="69"/>
      <c r="AHZ371" s="69"/>
      <c r="AIA371" s="69"/>
      <c r="AIB371" s="69"/>
      <c r="AIC371" s="69"/>
      <c r="AID371" s="69"/>
      <c r="AIE371" s="69"/>
      <c r="AIF371" s="69"/>
      <c r="AIG371" s="69"/>
      <c r="AIH371" s="69"/>
      <c r="AII371" s="69"/>
      <c r="AIJ371" s="69"/>
      <c r="AIK371" s="69"/>
      <c r="AIL371" s="69"/>
      <c r="AIM371" s="69"/>
      <c r="AIN371" s="69"/>
      <c r="AIO371" s="69"/>
      <c r="AIP371" s="69"/>
      <c r="AIQ371" s="69"/>
      <c r="AIR371" s="69"/>
      <c r="AIS371" s="69"/>
      <c r="AIT371" s="69"/>
      <c r="AIU371" s="69"/>
      <c r="AIV371" s="69"/>
      <c r="AIW371" s="69"/>
      <c r="AIX371" s="69"/>
      <c r="AIY371" s="69"/>
      <c r="AIZ371" s="69"/>
      <c r="AJA371" s="69"/>
      <c r="AJB371" s="69"/>
      <c r="AJC371" s="69"/>
      <c r="AJD371" s="69"/>
      <c r="AJE371" s="69"/>
      <c r="AJF371" s="69"/>
      <c r="AJG371" s="69"/>
      <c r="AJH371" s="69"/>
      <c r="AJI371" s="69"/>
      <c r="AJJ371" s="69"/>
      <c r="AJK371" s="69"/>
      <c r="AJL371" s="69"/>
      <c r="AJM371" s="69"/>
      <c r="AJN371" s="69"/>
      <c r="AJO371" s="69"/>
      <c r="AJP371" s="69"/>
      <c r="AJQ371" s="69"/>
      <c r="AJR371" s="69"/>
      <c r="AJS371" s="69"/>
      <c r="AJT371" s="69"/>
      <c r="AJU371" s="69"/>
      <c r="AJV371" s="69"/>
      <c r="AJW371" s="69"/>
      <c r="AJX371" s="69"/>
      <c r="AJY371" s="69"/>
      <c r="AJZ371" s="69"/>
      <c r="AKA371" s="69"/>
      <c r="AKB371" s="69"/>
      <c r="AKC371" s="69"/>
      <c r="AKD371" s="69"/>
      <c r="AKE371" s="69"/>
      <c r="AKF371" s="69"/>
      <c r="AKG371" s="69"/>
      <c r="AKH371" s="69"/>
      <c r="AKI371" s="69"/>
      <c r="AKJ371" s="69"/>
      <c r="AKK371" s="69"/>
      <c r="AKL371" s="69"/>
      <c r="AKM371" s="69"/>
      <c r="AKN371" s="69"/>
      <c r="AKO371" s="69"/>
      <c r="AKP371" s="69"/>
      <c r="AKQ371" s="69"/>
      <c r="AKR371" s="69"/>
      <c r="AKS371" s="69"/>
      <c r="AKT371" s="69"/>
      <c r="AKU371" s="69"/>
      <c r="AKV371" s="69"/>
      <c r="AKW371" s="69"/>
      <c r="AKX371" s="69"/>
      <c r="AKY371" s="69"/>
      <c r="AKZ371" s="69"/>
      <c r="ALA371" s="69"/>
      <c r="ALB371" s="69"/>
      <c r="ALC371" s="69"/>
      <c r="ALD371" s="69"/>
      <c r="ALE371" s="69"/>
      <c r="ALF371" s="69"/>
      <c r="ALG371" s="69"/>
      <c r="ALH371" s="69"/>
      <c r="ALI371" s="69"/>
      <c r="ALJ371" s="69"/>
      <c r="ALK371" s="69"/>
      <c r="ALL371" s="69"/>
      <c r="ALM371" s="69"/>
      <c r="ALN371" s="69"/>
      <c r="ALO371" s="69"/>
      <c r="ALP371" s="69"/>
      <c r="ALQ371" s="69"/>
      <c r="ALR371" s="69"/>
      <c r="ALS371" s="69"/>
      <c r="ALT371" s="69"/>
      <c r="ALU371" s="69"/>
      <c r="ALV371" s="69"/>
      <c r="ALW371" s="69"/>
      <c r="ALX371" s="69"/>
      <c r="ALY371" s="69"/>
      <c r="ALZ371" s="69"/>
      <c r="AMA371" s="69"/>
      <c r="AMB371" s="69"/>
      <c r="AMC371" s="69"/>
      <c r="AMD371" s="69"/>
      <c r="AME371" s="69"/>
      <c r="AMF371" s="69"/>
      <c r="AMG371" s="69"/>
      <c r="AMH371" s="69"/>
      <c r="AMI371" s="69"/>
      <c r="AMJ371" s="69"/>
      <c r="AMK371" s="69"/>
    </row>
    <row r="372" spans="1:1025" ht="16.5" x14ac:dyDescent="0.25">
      <c r="B372" s="28" t="s">
        <v>144</v>
      </c>
      <c r="C372" s="58">
        <f>E368*57.93/100</f>
        <v>42500.65593167999</v>
      </c>
      <c r="D372" s="29">
        <f>E368*42.07/100</f>
        <v>30864.881668319991</v>
      </c>
      <c r="E372" s="21"/>
    </row>
    <row r="373" spans="1:1025" x14ac:dyDescent="0.25">
      <c r="B373" s="16"/>
      <c r="C373" s="19"/>
      <c r="D373" s="19"/>
      <c r="E373" s="21"/>
    </row>
    <row r="374" spans="1:1025" ht="16.5" x14ac:dyDescent="0.25">
      <c r="B374" s="16"/>
      <c r="C374" s="29">
        <f>C368+C372</f>
        <v>91184.735931679999</v>
      </c>
      <c r="D374" s="60">
        <f>D368+D372</f>
        <v>157761.79166831999</v>
      </c>
      <c r="E374" s="24">
        <f>C374+D374</f>
        <v>248946.52759999997</v>
      </c>
    </row>
    <row r="375" spans="1:1025" x14ac:dyDescent="0.25">
      <c r="B375" s="16"/>
      <c r="C375" s="19"/>
      <c r="D375" s="19"/>
      <c r="E375" s="24">
        <f>E374-D384</f>
        <v>0</v>
      </c>
    </row>
    <row r="376" spans="1:1025" x14ac:dyDescent="0.25">
      <c r="B376" s="16"/>
      <c r="C376" s="30"/>
      <c r="D376" s="32"/>
      <c r="E376" s="21"/>
    </row>
    <row r="377" spans="1:1025" x14ac:dyDescent="0.25">
      <c r="B377" s="16"/>
      <c r="C377" s="30"/>
      <c r="D377" s="32"/>
      <c r="E377" s="21"/>
    </row>
    <row r="378" spans="1:1025" ht="15.75" x14ac:dyDescent="0.25">
      <c r="B378" s="59" t="s">
        <v>11</v>
      </c>
      <c r="C378" s="30"/>
      <c r="D378" s="32">
        <f>C275+C283+C284+C287+C289+C300+C317+C346+D374</f>
        <v>182317.42166831999</v>
      </c>
      <c r="E378" s="21"/>
      <c r="G378" s="116" t="s">
        <v>3</v>
      </c>
      <c r="H378" s="70">
        <f>K270+K271+K272+K273</f>
        <v>9118.7999999999993</v>
      </c>
    </row>
    <row r="379" spans="1:1025" ht="15.75" x14ac:dyDescent="0.25">
      <c r="B379" s="9" t="s">
        <v>12</v>
      </c>
      <c r="C379" s="30"/>
      <c r="D379" s="32"/>
      <c r="E379" s="21"/>
      <c r="G379" s="118" t="s">
        <v>5</v>
      </c>
      <c r="H379" s="70">
        <f>K269</f>
        <v>204132.5</v>
      </c>
    </row>
    <row r="380" spans="1:1025" ht="15.75" x14ac:dyDescent="0.25">
      <c r="B380" s="57" t="s">
        <v>15</v>
      </c>
      <c r="C380" s="30"/>
      <c r="D380" s="21">
        <f>C324+C325+C326+C372</f>
        <v>61641.885931679994</v>
      </c>
      <c r="E380" s="21"/>
      <c r="G380" s="117" t="s">
        <v>18</v>
      </c>
      <c r="H380" s="70">
        <f>K282</f>
        <v>0</v>
      </c>
    </row>
    <row r="381" spans="1:1025" ht="15.75" x14ac:dyDescent="0.25">
      <c r="B381" s="9" t="s">
        <v>145</v>
      </c>
      <c r="C381" s="30"/>
      <c r="D381" s="21"/>
      <c r="E381" s="18"/>
      <c r="G381" s="119" t="s">
        <v>4</v>
      </c>
      <c r="H381" s="70">
        <f>K265</f>
        <v>0</v>
      </c>
    </row>
    <row r="382" spans="1:1025" ht="15.75" x14ac:dyDescent="0.25">
      <c r="B382" s="65" t="s">
        <v>10</v>
      </c>
      <c r="C382" s="1"/>
      <c r="D382" s="11">
        <f>C345+C365</f>
        <v>4987.22</v>
      </c>
      <c r="E382"/>
      <c r="G382" s="49" t="s">
        <v>157</v>
      </c>
      <c r="H382" s="71">
        <f>K287+K289+K291+K292+K294+K295+K296+K302+K303+K306</f>
        <v>3010.0911999999998</v>
      </c>
    </row>
    <row r="383" spans="1:1025" x14ac:dyDescent="0.25">
      <c r="B383"/>
      <c r="C383" s="1"/>
      <c r="D383" s="1"/>
      <c r="E383"/>
      <c r="G383" s="69"/>
      <c r="H383" s="70"/>
    </row>
    <row r="384" spans="1:1025" x14ac:dyDescent="0.25">
      <c r="B384"/>
      <c r="C384" s="1"/>
      <c r="D384" s="1">
        <f>SUM(D378:D382)</f>
        <v>248946.5276</v>
      </c>
      <c r="E384" s="1"/>
      <c r="G384" s="69"/>
      <c r="H384" s="70">
        <f>SUM(H378:H383)</f>
        <v>216261.39119999998</v>
      </c>
    </row>
    <row r="385" spans="1:1025" s="2" customFormat="1" ht="18.75" thickBot="1" x14ac:dyDescent="0.3">
      <c r="A385" s="69"/>
      <c r="B385" s="100"/>
      <c r="C385" s="115"/>
      <c r="D385" s="100"/>
      <c r="E385" s="100"/>
      <c r="F385" s="101"/>
      <c r="G385" s="69"/>
      <c r="H385" s="70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  <c r="AE385" s="69"/>
      <c r="AF385" s="69"/>
      <c r="AG385" s="69"/>
      <c r="AH385" s="69"/>
      <c r="AI385" s="69"/>
      <c r="AJ385" s="69"/>
      <c r="AK385" s="69"/>
      <c r="AL385" s="69"/>
      <c r="AM385" s="69"/>
      <c r="AN385" s="69"/>
      <c r="AO385" s="69"/>
      <c r="AP385" s="69"/>
      <c r="AQ385" s="69"/>
      <c r="AR385" s="69"/>
      <c r="AS385" s="69"/>
      <c r="AT385" s="69"/>
      <c r="AU385" s="69"/>
      <c r="AV385" s="69"/>
      <c r="AW385" s="69"/>
      <c r="AX385" s="69"/>
      <c r="AY385" s="69"/>
      <c r="AZ385" s="69"/>
      <c r="BA385" s="69"/>
      <c r="BB385" s="69"/>
      <c r="BC385" s="69"/>
      <c r="BD385" s="69"/>
      <c r="BE385" s="69"/>
      <c r="BF385" s="69"/>
      <c r="BG385" s="69"/>
      <c r="BH385" s="69"/>
      <c r="BI385" s="69"/>
      <c r="BJ385" s="69"/>
      <c r="BK385" s="69"/>
      <c r="BL385" s="69"/>
      <c r="BM385" s="69"/>
      <c r="BN385" s="69"/>
      <c r="BO385" s="69"/>
      <c r="BP385" s="69"/>
      <c r="BQ385" s="69"/>
      <c r="BR385" s="69"/>
      <c r="BS385" s="69"/>
      <c r="BT385" s="69"/>
      <c r="BU385" s="69"/>
      <c r="BV385" s="69"/>
      <c r="BW385" s="69"/>
      <c r="BX385" s="69"/>
      <c r="BY385" s="69"/>
      <c r="BZ385" s="69"/>
      <c r="CA385" s="69"/>
      <c r="CB385" s="69"/>
      <c r="CC385" s="69"/>
      <c r="CD385" s="69"/>
      <c r="CE385" s="69"/>
      <c r="CF385" s="69"/>
      <c r="CG385" s="69"/>
      <c r="CH385" s="69"/>
      <c r="CI385" s="69"/>
      <c r="CJ385" s="69"/>
      <c r="CK385" s="69"/>
      <c r="CL385" s="69"/>
      <c r="CM385" s="69"/>
      <c r="CN385" s="69"/>
      <c r="CO385" s="69"/>
      <c r="CP385" s="69"/>
      <c r="CQ385" s="69"/>
      <c r="CR385" s="69"/>
      <c r="CS385" s="69"/>
      <c r="CT385" s="69"/>
      <c r="CU385" s="69"/>
      <c r="CV385" s="69"/>
      <c r="CW385" s="69"/>
      <c r="CX385" s="69"/>
      <c r="CY385" s="69"/>
      <c r="CZ385" s="69"/>
      <c r="DA385" s="69"/>
      <c r="DB385" s="69"/>
      <c r="DC385" s="69"/>
      <c r="DD385" s="69"/>
      <c r="DE385" s="69"/>
      <c r="DF385" s="69"/>
      <c r="DG385" s="69"/>
      <c r="DH385" s="69"/>
      <c r="DI385" s="69"/>
      <c r="DJ385" s="69"/>
      <c r="DK385" s="69"/>
      <c r="DL385" s="69"/>
      <c r="DM385" s="69"/>
      <c r="DN385" s="69"/>
      <c r="DO385" s="69"/>
      <c r="DP385" s="69"/>
      <c r="DQ385" s="69"/>
      <c r="DR385" s="69"/>
      <c r="DS385" s="69"/>
      <c r="DT385" s="69"/>
      <c r="DU385" s="69"/>
      <c r="DV385" s="69"/>
      <c r="DW385" s="69"/>
      <c r="DX385" s="69"/>
      <c r="DY385" s="69"/>
      <c r="DZ385" s="69"/>
      <c r="EA385" s="69"/>
      <c r="EB385" s="69"/>
      <c r="EC385" s="69"/>
      <c r="ED385" s="69"/>
      <c r="EE385" s="69"/>
      <c r="EF385" s="69"/>
      <c r="EG385" s="69"/>
      <c r="EH385" s="69"/>
      <c r="EI385" s="69"/>
      <c r="EJ385" s="69"/>
      <c r="EK385" s="69"/>
      <c r="EL385" s="69"/>
      <c r="EM385" s="69"/>
      <c r="EN385" s="69"/>
      <c r="EO385" s="69"/>
      <c r="EP385" s="69"/>
      <c r="EQ385" s="69"/>
      <c r="ER385" s="69"/>
      <c r="ES385" s="69"/>
      <c r="ET385" s="69"/>
      <c r="EU385" s="69"/>
      <c r="EV385" s="69"/>
      <c r="EW385" s="69"/>
      <c r="EX385" s="69"/>
      <c r="EY385" s="69"/>
      <c r="EZ385" s="69"/>
      <c r="FA385" s="69"/>
      <c r="FB385" s="69"/>
      <c r="FC385" s="69"/>
      <c r="FD385" s="69"/>
      <c r="FE385" s="69"/>
      <c r="FF385" s="69"/>
      <c r="FG385" s="69"/>
      <c r="FH385" s="69"/>
      <c r="FI385" s="69"/>
      <c r="FJ385" s="69"/>
      <c r="FK385" s="69"/>
      <c r="FL385" s="69"/>
      <c r="FM385" s="69"/>
      <c r="FN385" s="69"/>
      <c r="FO385" s="69"/>
      <c r="FP385" s="69"/>
      <c r="FQ385" s="69"/>
      <c r="FR385" s="69"/>
      <c r="FS385" s="69"/>
      <c r="FT385" s="69"/>
      <c r="FU385" s="69"/>
      <c r="FV385" s="69"/>
      <c r="FW385" s="69"/>
      <c r="FX385" s="69"/>
      <c r="FY385" s="69"/>
      <c r="FZ385" s="69"/>
      <c r="GA385" s="69"/>
      <c r="GB385" s="69"/>
      <c r="GC385" s="69"/>
      <c r="GD385" s="69"/>
      <c r="GE385" s="69"/>
      <c r="GF385" s="69"/>
      <c r="GG385" s="69"/>
      <c r="GH385" s="69"/>
      <c r="GI385" s="69"/>
      <c r="GJ385" s="69"/>
      <c r="GK385" s="69"/>
      <c r="GL385" s="69"/>
      <c r="GM385" s="69"/>
      <c r="GN385" s="69"/>
      <c r="GO385" s="69"/>
      <c r="GP385" s="69"/>
      <c r="GQ385" s="69"/>
      <c r="GR385" s="69"/>
      <c r="GS385" s="69"/>
      <c r="GT385" s="69"/>
      <c r="GU385" s="69"/>
      <c r="GV385" s="69"/>
      <c r="GW385" s="69"/>
      <c r="GX385" s="69"/>
      <c r="GY385" s="69"/>
      <c r="GZ385" s="69"/>
      <c r="HA385" s="69"/>
      <c r="HB385" s="69"/>
      <c r="HC385" s="69"/>
      <c r="HD385" s="69"/>
      <c r="HE385" s="69"/>
      <c r="HF385" s="69"/>
      <c r="HG385" s="69"/>
      <c r="HH385" s="69"/>
      <c r="HI385" s="69"/>
      <c r="HJ385" s="69"/>
      <c r="HK385" s="69"/>
      <c r="HL385" s="69"/>
      <c r="HM385" s="69"/>
      <c r="HN385" s="69"/>
      <c r="HO385" s="69"/>
      <c r="HP385" s="69"/>
      <c r="HQ385" s="69"/>
      <c r="HR385" s="69"/>
      <c r="HS385" s="69"/>
      <c r="HT385" s="69"/>
      <c r="HU385" s="69"/>
      <c r="HV385" s="69"/>
      <c r="HW385" s="69"/>
      <c r="HX385" s="69"/>
      <c r="HY385" s="69"/>
      <c r="HZ385" s="69"/>
      <c r="IA385" s="69"/>
      <c r="IB385" s="69"/>
      <c r="IC385" s="69"/>
      <c r="ID385" s="69"/>
      <c r="IE385" s="69"/>
      <c r="IF385" s="69"/>
      <c r="IG385" s="69"/>
      <c r="IH385" s="69"/>
      <c r="II385" s="69"/>
      <c r="IJ385" s="69"/>
      <c r="IK385" s="69"/>
      <c r="IL385" s="69"/>
      <c r="IM385" s="69"/>
      <c r="IN385" s="69"/>
      <c r="IO385" s="69"/>
      <c r="IP385" s="69"/>
      <c r="IQ385" s="69"/>
      <c r="IR385" s="69"/>
      <c r="IS385" s="69"/>
      <c r="IT385" s="69"/>
      <c r="IU385" s="69"/>
      <c r="IV385" s="69"/>
      <c r="IW385" s="69"/>
      <c r="IX385" s="69"/>
      <c r="IY385" s="69"/>
      <c r="IZ385" s="69"/>
      <c r="JA385" s="69"/>
      <c r="JB385" s="69"/>
      <c r="JC385" s="69"/>
      <c r="JD385" s="69"/>
      <c r="JE385" s="69"/>
      <c r="JF385" s="69"/>
      <c r="JG385" s="69"/>
      <c r="JH385" s="69"/>
      <c r="JI385" s="69"/>
      <c r="JJ385" s="69"/>
      <c r="JK385" s="69"/>
      <c r="JL385" s="69"/>
      <c r="JM385" s="69"/>
      <c r="JN385" s="69"/>
      <c r="JO385" s="69"/>
      <c r="JP385" s="69"/>
      <c r="JQ385" s="69"/>
      <c r="JR385" s="69"/>
      <c r="JS385" s="69"/>
      <c r="JT385" s="69"/>
      <c r="JU385" s="69"/>
      <c r="JV385" s="69"/>
      <c r="JW385" s="69"/>
      <c r="JX385" s="69"/>
      <c r="JY385" s="69"/>
      <c r="JZ385" s="69"/>
      <c r="KA385" s="69"/>
      <c r="KB385" s="69"/>
      <c r="KC385" s="69"/>
      <c r="KD385" s="69"/>
      <c r="KE385" s="69"/>
      <c r="KF385" s="69"/>
      <c r="KG385" s="69"/>
      <c r="KH385" s="69"/>
      <c r="KI385" s="69"/>
      <c r="KJ385" s="69"/>
      <c r="KK385" s="69"/>
      <c r="KL385" s="69"/>
      <c r="KM385" s="69"/>
      <c r="KN385" s="69"/>
      <c r="KO385" s="69"/>
      <c r="KP385" s="69"/>
      <c r="KQ385" s="69"/>
      <c r="KR385" s="69"/>
      <c r="KS385" s="69"/>
      <c r="KT385" s="69"/>
      <c r="KU385" s="69"/>
      <c r="KV385" s="69"/>
      <c r="KW385" s="69"/>
      <c r="KX385" s="69"/>
      <c r="KY385" s="69"/>
      <c r="KZ385" s="69"/>
      <c r="LA385" s="69"/>
      <c r="LB385" s="69"/>
      <c r="LC385" s="69"/>
      <c r="LD385" s="69"/>
      <c r="LE385" s="69"/>
      <c r="LF385" s="69"/>
      <c r="LG385" s="69"/>
      <c r="LH385" s="69"/>
      <c r="LI385" s="69"/>
      <c r="LJ385" s="69"/>
      <c r="LK385" s="69"/>
      <c r="LL385" s="69"/>
      <c r="LM385" s="69"/>
      <c r="LN385" s="69"/>
      <c r="LO385" s="69"/>
      <c r="LP385" s="69"/>
      <c r="LQ385" s="69"/>
      <c r="LR385" s="69"/>
      <c r="LS385" s="69"/>
      <c r="LT385" s="69"/>
      <c r="LU385" s="69"/>
      <c r="LV385" s="69"/>
      <c r="LW385" s="69"/>
      <c r="LX385" s="69"/>
      <c r="LY385" s="69"/>
      <c r="LZ385" s="69"/>
      <c r="MA385" s="69"/>
      <c r="MB385" s="69"/>
      <c r="MC385" s="69"/>
      <c r="MD385" s="69"/>
      <c r="ME385" s="69"/>
      <c r="MF385" s="69"/>
      <c r="MG385" s="69"/>
      <c r="MH385" s="69"/>
      <c r="MI385" s="69"/>
      <c r="MJ385" s="69"/>
      <c r="MK385" s="69"/>
      <c r="ML385" s="69"/>
      <c r="MM385" s="69"/>
      <c r="MN385" s="69"/>
      <c r="MO385" s="69"/>
      <c r="MP385" s="69"/>
      <c r="MQ385" s="69"/>
      <c r="MR385" s="69"/>
      <c r="MS385" s="69"/>
      <c r="MT385" s="69"/>
      <c r="MU385" s="69"/>
      <c r="MV385" s="69"/>
      <c r="MW385" s="69"/>
      <c r="MX385" s="69"/>
      <c r="MY385" s="69"/>
      <c r="MZ385" s="69"/>
      <c r="NA385" s="69"/>
      <c r="NB385" s="69"/>
      <c r="NC385" s="69"/>
      <c r="ND385" s="69"/>
      <c r="NE385" s="69"/>
      <c r="NF385" s="69"/>
      <c r="NG385" s="69"/>
      <c r="NH385" s="69"/>
      <c r="NI385" s="69"/>
      <c r="NJ385" s="69"/>
      <c r="NK385" s="69"/>
      <c r="NL385" s="69"/>
      <c r="NM385" s="69"/>
      <c r="NN385" s="69"/>
      <c r="NO385" s="69"/>
      <c r="NP385" s="69"/>
      <c r="NQ385" s="69"/>
      <c r="NR385" s="69"/>
      <c r="NS385" s="69"/>
      <c r="NT385" s="69"/>
      <c r="NU385" s="69"/>
      <c r="NV385" s="69"/>
      <c r="NW385" s="69"/>
      <c r="NX385" s="69"/>
      <c r="NY385" s="69"/>
      <c r="NZ385" s="69"/>
      <c r="OA385" s="69"/>
      <c r="OB385" s="69"/>
      <c r="OC385" s="69"/>
      <c r="OD385" s="69"/>
      <c r="OE385" s="69"/>
      <c r="OF385" s="69"/>
      <c r="OG385" s="69"/>
      <c r="OH385" s="69"/>
      <c r="OI385" s="69"/>
      <c r="OJ385" s="69"/>
      <c r="OK385" s="69"/>
      <c r="OL385" s="69"/>
      <c r="OM385" s="69"/>
      <c r="ON385" s="69"/>
      <c r="OO385" s="69"/>
      <c r="OP385" s="69"/>
      <c r="OQ385" s="69"/>
      <c r="OR385" s="69"/>
      <c r="OS385" s="69"/>
      <c r="OT385" s="69"/>
      <c r="OU385" s="69"/>
      <c r="OV385" s="69"/>
      <c r="OW385" s="69"/>
      <c r="OX385" s="69"/>
      <c r="OY385" s="69"/>
      <c r="OZ385" s="69"/>
      <c r="PA385" s="69"/>
      <c r="PB385" s="69"/>
      <c r="PC385" s="69"/>
      <c r="PD385" s="69"/>
      <c r="PE385" s="69"/>
      <c r="PF385" s="69"/>
      <c r="PG385" s="69"/>
      <c r="PH385" s="69"/>
      <c r="PI385" s="69"/>
      <c r="PJ385" s="69"/>
      <c r="PK385" s="69"/>
      <c r="PL385" s="69"/>
      <c r="PM385" s="69"/>
      <c r="PN385" s="69"/>
      <c r="PO385" s="69"/>
      <c r="PP385" s="69"/>
      <c r="PQ385" s="69"/>
      <c r="PR385" s="69"/>
      <c r="PS385" s="69"/>
      <c r="PT385" s="69"/>
      <c r="PU385" s="69"/>
      <c r="PV385" s="69"/>
      <c r="PW385" s="69"/>
      <c r="PX385" s="69"/>
      <c r="PY385" s="69"/>
      <c r="PZ385" s="69"/>
      <c r="QA385" s="69"/>
      <c r="QB385" s="69"/>
      <c r="QC385" s="69"/>
      <c r="QD385" s="69"/>
      <c r="QE385" s="69"/>
      <c r="QF385" s="69"/>
      <c r="QG385" s="69"/>
      <c r="QH385" s="69"/>
      <c r="QI385" s="69"/>
      <c r="QJ385" s="69"/>
      <c r="QK385" s="69"/>
      <c r="QL385" s="69"/>
      <c r="QM385" s="69"/>
      <c r="QN385" s="69"/>
      <c r="QO385" s="69"/>
      <c r="QP385" s="69"/>
      <c r="QQ385" s="69"/>
      <c r="QR385" s="69"/>
      <c r="QS385" s="69"/>
      <c r="QT385" s="69"/>
      <c r="QU385" s="69"/>
      <c r="QV385" s="69"/>
      <c r="QW385" s="69"/>
      <c r="QX385" s="69"/>
      <c r="QY385" s="69"/>
      <c r="QZ385" s="69"/>
      <c r="RA385" s="69"/>
      <c r="RB385" s="69"/>
      <c r="RC385" s="69"/>
      <c r="RD385" s="69"/>
      <c r="RE385" s="69"/>
      <c r="RF385" s="69"/>
      <c r="RG385" s="69"/>
      <c r="RH385" s="69"/>
      <c r="RI385" s="69"/>
      <c r="RJ385" s="69"/>
      <c r="RK385" s="69"/>
      <c r="RL385" s="69"/>
      <c r="RM385" s="69"/>
      <c r="RN385" s="69"/>
      <c r="RO385" s="69"/>
      <c r="RP385" s="69"/>
      <c r="RQ385" s="69"/>
      <c r="RR385" s="69"/>
      <c r="RS385" s="69"/>
      <c r="RT385" s="69"/>
      <c r="RU385" s="69"/>
      <c r="RV385" s="69"/>
      <c r="RW385" s="69"/>
      <c r="RX385" s="69"/>
      <c r="RY385" s="69"/>
      <c r="RZ385" s="69"/>
      <c r="SA385" s="69"/>
      <c r="SB385" s="69"/>
      <c r="SC385" s="69"/>
      <c r="SD385" s="69"/>
      <c r="SE385" s="69"/>
      <c r="SF385" s="69"/>
      <c r="SG385" s="69"/>
      <c r="SH385" s="69"/>
      <c r="SI385" s="69"/>
      <c r="SJ385" s="69"/>
      <c r="SK385" s="69"/>
      <c r="SL385" s="69"/>
      <c r="SM385" s="69"/>
      <c r="SN385" s="69"/>
      <c r="SO385" s="69"/>
      <c r="SP385" s="69"/>
      <c r="SQ385" s="69"/>
      <c r="SR385" s="69"/>
      <c r="SS385" s="69"/>
      <c r="ST385" s="69"/>
      <c r="SU385" s="69"/>
      <c r="SV385" s="69"/>
      <c r="SW385" s="69"/>
      <c r="SX385" s="69"/>
      <c r="SY385" s="69"/>
      <c r="SZ385" s="69"/>
      <c r="TA385" s="69"/>
      <c r="TB385" s="69"/>
      <c r="TC385" s="69"/>
      <c r="TD385" s="69"/>
      <c r="TE385" s="69"/>
      <c r="TF385" s="69"/>
      <c r="TG385" s="69"/>
      <c r="TH385" s="69"/>
      <c r="TI385" s="69"/>
      <c r="TJ385" s="69"/>
      <c r="TK385" s="69"/>
      <c r="TL385" s="69"/>
      <c r="TM385" s="69"/>
      <c r="TN385" s="69"/>
      <c r="TO385" s="69"/>
      <c r="TP385" s="69"/>
      <c r="TQ385" s="69"/>
      <c r="TR385" s="69"/>
      <c r="TS385" s="69"/>
      <c r="TT385" s="69"/>
      <c r="TU385" s="69"/>
      <c r="TV385" s="69"/>
      <c r="TW385" s="69"/>
      <c r="TX385" s="69"/>
      <c r="TY385" s="69"/>
      <c r="TZ385" s="69"/>
      <c r="UA385" s="69"/>
      <c r="UB385" s="69"/>
      <c r="UC385" s="69"/>
      <c r="UD385" s="69"/>
      <c r="UE385" s="69"/>
      <c r="UF385" s="69"/>
      <c r="UG385" s="69"/>
      <c r="UH385" s="69"/>
      <c r="UI385" s="69"/>
      <c r="UJ385" s="69"/>
      <c r="UK385" s="69"/>
      <c r="UL385" s="69"/>
      <c r="UM385" s="69"/>
      <c r="UN385" s="69"/>
      <c r="UO385" s="69"/>
      <c r="UP385" s="69"/>
      <c r="UQ385" s="69"/>
      <c r="UR385" s="69"/>
      <c r="US385" s="69"/>
      <c r="UT385" s="69"/>
      <c r="UU385" s="69"/>
      <c r="UV385" s="69"/>
      <c r="UW385" s="69"/>
      <c r="UX385" s="69"/>
      <c r="UY385" s="69"/>
      <c r="UZ385" s="69"/>
      <c r="VA385" s="69"/>
      <c r="VB385" s="69"/>
      <c r="VC385" s="69"/>
      <c r="VD385" s="69"/>
      <c r="VE385" s="69"/>
      <c r="VF385" s="69"/>
      <c r="VG385" s="69"/>
      <c r="VH385" s="69"/>
      <c r="VI385" s="69"/>
      <c r="VJ385" s="69"/>
      <c r="VK385" s="69"/>
      <c r="VL385" s="69"/>
      <c r="VM385" s="69"/>
      <c r="VN385" s="69"/>
      <c r="VO385" s="69"/>
      <c r="VP385" s="69"/>
      <c r="VQ385" s="69"/>
      <c r="VR385" s="69"/>
      <c r="VS385" s="69"/>
      <c r="VT385" s="69"/>
      <c r="VU385" s="69"/>
      <c r="VV385" s="69"/>
      <c r="VW385" s="69"/>
      <c r="VX385" s="69"/>
      <c r="VY385" s="69"/>
      <c r="VZ385" s="69"/>
      <c r="WA385" s="69"/>
      <c r="WB385" s="69"/>
      <c r="WC385" s="69"/>
      <c r="WD385" s="69"/>
      <c r="WE385" s="69"/>
      <c r="WF385" s="69"/>
      <c r="WG385" s="69"/>
      <c r="WH385" s="69"/>
      <c r="WI385" s="69"/>
      <c r="WJ385" s="69"/>
      <c r="WK385" s="69"/>
      <c r="WL385" s="69"/>
      <c r="WM385" s="69"/>
      <c r="WN385" s="69"/>
      <c r="WO385" s="69"/>
      <c r="WP385" s="69"/>
      <c r="WQ385" s="69"/>
      <c r="WR385" s="69"/>
      <c r="WS385" s="69"/>
      <c r="WT385" s="69"/>
      <c r="WU385" s="69"/>
      <c r="WV385" s="69"/>
      <c r="WW385" s="69"/>
      <c r="WX385" s="69"/>
      <c r="WY385" s="69"/>
      <c r="WZ385" s="69"/>
      <c r="XA385" s="69"/>
      <c r="XB385" s="69"/>
      <c r="XC385" s="69"/>
      <c r="XD385" s="69"/>
      <c r="XE385" s="69"/>
      <c r="XF385" s="69"/>
      <c r="XG385" s="69"/>
      <c r="XH385" s="69"/>
      <c r="XI385" s="69"/>
      <c r="XJ385" s="69"/>
      <c r="XK385" s="69"/>
      <c r="XL385" s="69"/>
      <c r="XM385" s="69"/>
      <c r="XN385" s="69"/>
      <c r="XO385" s="69"/>
      <c r="XP385" s="69"/>
      <c r="XQ385" s="69"/>
      <c r="XR385" s="69"/>
      <c r="XS385" s="69"/>
      <c r="XT385" s="69"/>
      <c r="XU385" s="69"/>
      <c r="XV385" s="69"/>
      <c r="XW385" s="69"/>
      <c r="XX385" s="69"/>
      <c r="XY385" s="69"/>
      <c r="XZ385" s="69"/>
      <c r="YA385" s="69"/>
      <c r="YB385" s="69"/>
      <c r="YC385" s="69"/>
      <c r="YD385" s="69"/>
      <c r="YE385" s="69"/>
      <c r="YF385" s="69"/>
      <c r="YG385" s="69"/>
      <c r="YH385" s="69"/>
      <c r="YI385" s="69"/>
      <c r="YJ385" s="69"/>
      <c r="YK385" s="69"/>
      <c r="YL385" s="69"/>
      <c r="YM385" s="69"/>
      <c r="YN385" s="69"/>
      <c r="YO385" s="69"/>
      <c r="YP385" s="69"/>
      <c r="YQ385" s="69"/>
      <c r="YR385" s="69"/>
      <c r="YS385" s="69"/>
      <c r="YT385" s="69"/>
      <c r="YU385" s="69"/>
      <c r="YV385" s="69"/>
      <c r="YW385" s="69"/>
      <c r="YX385" s="69"/>
      <c r="YY385" s="69"/>
      <c r="YZ385" s="69"/>
      <c r="ZA385" s="69"/>
      <c r="ZB385" s="69"/>
      <c r="ZC385" s="69"/>
      <c r="ZD385" s="69"/>
      <c r="ZE385" s="69"/>
      <c r="ZF385" s="69"/>
      <c r="ZG385" s="69"/>
      <c r="ZH385" s="69"/>
      <c r="ZI385" s="69"/>
      <c r="ZJ385" s="69"/>
      <c r="ZK385" s="69"/>
      <c r="ZL385" s="69"/>
      <c r="ZM385" s="69"/>
      <c r="ZN385" s="69"/>
      <c r="ZO385" s="69"/>
      <c r="ZP385" s="69"/>
      <c r="ZQ385" s="69"/>
      <c r="ZR385" s="69"/>
      <c r="ZS385" s="69"/>
      <c r="ZT385" s="69"/>
      <c r="ZU385" s="69"/>
      <c r="ZV385" s="69"/>
      <c r="ZW385" s="69"/>
      <c r="ZX385" s="69"/>
      <c r="ZY385" s="69"/>
      <c r="ZZ385" s="69"/>
      <c r="AAA385" s="69"/>
      <c r="AAB385" s="69"/>
      <c r="AAC385" s="69"/>
      <c r="AAD385" s="69"/>
      <c r="AAE385" s="69"/>
      <c r="AAF385" s="69"/>
      <c r="AAG385" s="69"/>
      <c r="AAH385" s="69"/>
      <c r="AAI385" s="69"/>
      <c r="AAJ385" s="69"/>
      <c r="AAK385" s="69"/>
      <c r="AAL385" s="69"/>
      <c r="AAM385" s="69"/>
      <c r="AAN385" s="69"/>
      <c r="AAO385" s="69"/>
      <c r="AAP385" s="69"/>
      <c r="AAQ385" s="69"/>
      <c r="AAR385" s="69"/>
      <c r="AAS385" s="69"/>
      <c r="AAT385" s="69"/>
      <c r="AAU385" s="69"/>
      <c r="AAV385" s="69"/>
      <c r="AAW385" s="69"/>
      <c r="AAX385" s="69"/>
      <c r="AAY385" s="69"/>
      <c r="AAZ385" s="69"/>
      <c r="ABA385" s="69"/>
      <c r="ABB385" s="69"/>
      <c r="ABC385" s="69"/>
      <c r="ABD385" s="69"/>
      <c r="ABE385" s="69"/>
      <c r="ABF385" s="69"/>
      <c r="ABG385" s="69"/>
      <c r="ABH385" s="69"/>
      <c r="ABI385" s="69"/>
      <c r="ABJ385" s="69"/>
      <c r="ABK385" s="69"/>
      <c r="ABL385" s="69"/>
      <c r="ABM385" s="69"/>
      <c r="ABN385" s="69"/>
      <c r="ABO385" s="69"/>
      <c r="ABP385" s="69"/>
      <c r="ABQ385" s="69"/>
      <c r="ABR385" s="69"/>
      <c r="ABS385" s="69"/>
      <c r="ABT385" s="69"/>
      <c r="ABU385" s="69"/>
      <c r="ABV385" s="69"/>
      <c r="ABW385" s="69"/>
      <c r="ABX385" s="69"/>
      <c r="ABY385" s="69"/>
      <c r="ABZ385" s="69"/>
      <c r="ACA385" s="69"/>
      <c r="ACB385" s="69"/>
      <c r="ACC385" s="69"/>
      <c r="ACD385" s="69"/>
      <c r="ACE385" s="69"/>
      <c r="ACF385" s="69"/>
      <c r="ACG385" s="69"/>
      <c r="ACH385" s="69"/>
      <c r="ACI385" s="69"/>
      <c r="ACJ385" s="69"/>
      <c r="ACK385" s="69"/>
      <c r="ACL385" s="69"/>
      <c r="ACM385" s="69"/>
      <c r="ACN385" s="69"/>
      <c r="ACO385" s="69"/>
      <c r="ACP385" s="69"/>
      <c r="ACQ385" s="69"/>
      <c r="ACR385" s="69"/>
      <c r="ACS385" s="69"/>
      <c r="ACT385" s="69"/>
      <c r="ACU385" s="69"/>
      <c r="ACV385" s="69"/>
      <c r="ACW385" s="69"/>
      <c r="ACX385" s="69"/>
      <c r="ACY385" s="69"/>
      <c r="ACZ385" s="69"/>
      <c r="ADA385" s="69"/>
      <c r="ADB385" s="69"/>
      <c r="ADC385" s="69"/>
      <c r="ADD385" s="69"/>
      <c r="ADE385" s="69"/>
      <c r="ADF385" s="69"/>
      <c r="ADG385" s="69"/>
      <c r="ADH385" s="69"/>
      <c r="ADI385" s="69"/>
      <c r="ADJ385" s="69"/>
      <c r="ADK385" s="69"/>
      <c r="ADL385" s="69"/>
      <c r="ADM385" s="69"/>
      <c r="ADN385" s="69"/>
      <c r="ADO385" s="69"/>
      <c r="ADP385" s="69"/>
      <c r="ADQ385" s="69"/>
      <c r="ADR385" s="69"/>
      <c r="ADS385" s="69"/>
      <c r="ADT385" s="69"/>
      <c r="ADU385" s="69"/>
      <c r="ADV385" s="69"/>
      <c r="ADW385" s="69"/>
      <c r="ADX385" s="69"/>
      <c r="ADY385" s="69"/>
      <c r="ADZ385" s="69"/>
      <c r="AEA385" s="69"/>
      <c r="AEB385" s="69"/>
      <c r="AEC385" s="69"/>
      <c r="AED385" s="69"/>
      <c r="AEE385" s="69"/>
      <c r="AEF385" s="69"/>
      <c r="AEG385" s="69"/>
      <c r="AEH385" s="69"/>
      <c r="AEI385" s="69"/>
      <c r="AEJ385" s="69"/>
      <c r="AEK385" s="69"/>
      <c r="AEL385" s="69"/>
      <c r="AEM385" s="69"/>
      <c r="AEN385" s="69"/>
      <c r="AEO385" s="69"/>
      <c r="AEP385" s="69"/>
      <c r="AEQ385" s="69"/>
      <c r="AER385" s="69"/>
      <c r="AES385" s="69"/>
      <c r="AET385" s="69"/>
      <c r="AEU385" s="69"/>
      <c r="AEV385" s="69"/>
      <c r="AEW385" s="69"/>
      <c r="AEX385" s="69"/>
      <c r="AEY385" s="69"/>
      <c r="AEZ385" s="69"/>
      <c r="AFA385" s="69"/>
      <c r="AFB385" s="69"/>
      <c r="AFC385" s="69"/>
      <c r="AFD385" s="69"/>
      <c r="AFE385" s="69"/>
      <c r="AFF385" s="69"/>
      <c r="AFG385" s="69"/>
      <c r="AFH385" s="69"/>
      <c r="AFI385" s="69"/>
      <c r="AFJ385" s="69"/>
      <c r="AFK385" s="69"/>
      <c r="AFL385" s="69"/>
      <c r="AFM385" s="69"/>
      <c r="AFN385" s="69"/>
      <c r="AFO385" s="69"/>
      <c r="AFP385" s="69"/>
      <c r="AFQ385" s="69"/>
      <c r="AFR385" s="69"/>
      <c r="AFS385" s="69"/>
      <c r="AFT385" s="69"/>
      <c r="AFU385" s="69"/>
      <c r="AFV385" s="69"/>
      <c r="AFW385" s="69"/>
      <c r="AFX385" s="69"/>
      <c r="AFY385" s="69"/>
      <c r="AFZ385" s="69"/>
      <c r="AGA385" s="69"/>
      <c r="AGB385" s="69"/>
      <c r="AGC385" s="69"/>
      <c r="AGD385" s="69"/>
      <c r="AGE385" s="69"/>
      <c r="AGF385" s="69"/>
      <c r="AGG385" s="69"/>
      <c r="AGH385" s="69"/>
      <c r="AGI385" s="69"/>
      <c r="AGJ385" s="69"/>
      <c r="AGK385" s="69"/>
      <c r="AGL385" s="69"/>
      <c r="AGM385" s="69"/>
      <c r="AGN385" s="69"/>
      <c r="AGO385" s="69"/>
      <c r="AGP385" s="69"/>
      <c r="AGQ385" s="69"/>
      <c r="AGR385" s="69"/>
      <c r="AGS385" s="69"/>
      <c r="AGT385" s="69"/>
      <c r="AGU385" s="69"/>
      <c r="AGV385" s="69"/>
      <c r="AGW385" s="69"/>
      <c r="AGX385" s="69"/>
      <c r="AGY385" s="69"/>
      <c r="AGZ385" s="69"/>
      <c r="AHA385" s="69"/>
      <c r="AHB385" s="69"/>
      <c r="AHC385" s="69"/>
      <c r="AHD385" s="69"/>
      <c r="AHE385" s="69"/>
      <c r="AHF385" s="69"/>
      <c r="AHG385" s="69"/>
      <c r="AHH385" s="69"/>
      <c r="AHI385" s="69"/>
      <c r="AHJ385" s="69"/>
      <c r="AHK385" s="69"/>
      <c r="AHL385" s="69"/>
      <c r="AHM385" s="69"/>
      <c r="AHN385" s="69"/>
      <c r="AHO385" s="69"/>
      <c r="AHP385" s="69"/>
      <c r="AHQ385" s="69"/>
      <c r="AHR385" s="69"/>
      <c r="AHS385" s="69"/>
      <c r="AHT385" s="69"/>
      <c r="AHU385" s="69"/>
      <c r="AHV385" s="69"/>
      <c r="AHW385" s="69"/>
      <c r="AHX385" s="69"/>
      <c r="AHY385" s="69"/>
      <c r="AHZ385" s="69"/>
      <c r="AIA385" s="69"/>
      <c r="AIB385" s="69"/>
      <c r="AIC385" s="69"/>
      <c r="AID385" s="69"/>
      <c r="AIE385" s="69"/>
      <c r="AIF385" s="69"/>
      <c r="AIG385" s="69"/>
      <c r="AIH385" s="69"/>
      <c r="AII385" s="69"/>
      <c r="AIJ385" s="69"/>
      <c r="AIK385" s="69"/>
      <c r="AIL385" s="69"/>
      <c r="AIM385" s="69"/>
      <c r="AIN385" s="69"/>
      <c r="AIO385" s="69"/>
      <c r="AIP385" s="69"/>
      <c r="AIQ385" s="69"/>
      <c r="AIR385" s="69"/>
      <c r="AIS385" s="69"/>
      <c r="AIT385" s="69"/>
      <c r="AIU385" s="69"/>
      <c r="AIV385" s="69"/>
      <c r="AIW385" s="69"/>
      <c r="AIX385" s="69"/>
      <c r="AIY385" s="69"/>
      <c r="AIZ385" s="69"/>
      <c r="AJA385" s="69"/>
      <c r="AJB385" s="69"/>
      <c r="AJC385" s="69"/>
      <c r="AJD385" s="69"/>
      <c r="AJE385" s="69"/>
      <c r="AJF385" s="69"/>
      <c r="AJG385" s="69"/>
      <c r="AJH385" s="69"/>
      <c r="AJI385" s="69"/>
      <c r="AJJ385" s="69"/>
      <c r="AJK385" s="69"/>
      <c r="AJL385" s="69"/>
      <c r="AJM385" s="69"/>
      <c r="AJN385" s="69"/>
      <c r="AJO385" s="69"/>
      <c r="AJP385" s="69"/>
      <c r="AJQ385" s="69"/>
      <c r="AJR385" s="69"/>
      <c r="AJS385" s="69"/>
      <c r="AJT385" s="69"/>
      <c r="AJU385" s="69"/>
      <c r="AJV385" s="69"/>
      <c r="AJW385" s="69"/>
      <c r="AJX385" s="69"/>
      <c r="AJY385" s="69"/>
      <c r="AJZ385" s="69"/>
      <c r="AKA385" s="69"/>
      <c r="AKB385" s="69"/>
      <c r="AKC385" s="69"/>
      <c r="AKD385" s="69"/>
      <c r="AKE385" s="69"/>
      <c r="AKF385" s="69"/>
      <c r="AKG385" s="69"/>
      <c r="AKH385" s="69"/>
      <c r="AKI385" s="69"/>
      <c r="AKJ385" s="69"/>
      <c r="AKK385" s="69"/>
      <c r="AKL385" s="69"/>
      <c r="AKM385" s="69"/>
      <c r="AKN385" s="69"/>
      <c r="AKO385" s="69"/>
      <c r="AKP385" s="69"/>
      <c r="AKQ385" s="69"/>
      <c r="AKR385" s="69"/>
      <c r="AKS385" s="69"/>
      <c r="AKT385" s="69"/>
      <c r="AKU385" s="69"/>
      <c r="AKV385" s="69"/>
      <c r="AKW385" s="69"/>
      <c r="AKX385" s="69"/>
      <c r="AKY385" s="69"/>
      <c r="AKZ385" s="69"/>
      <c r="ALA385" s="69"/>
      <c r="ALB385" s="69"/>
      <c r="ALC385" s="69"/>
      <c r="ALD385" s="69"/>
      <c r="ALE385" s="69"/>
      <c r="ALF385" s="69"/>
      <c r="ALG385" s="69"/>
      <c r="ALH385" s="69"/>
      <c r="ALI385" s="69"/>
      <c r="ALJ385" s="69"/>
      <c r="ALK385" s="69"/>
      <c r="ALL385" s="69"/>
      <c r="ALM385" s="69"/>
      <c r="ALN385" s="69"/>
      <c r="ALO385" s="69"/>
      <c r="ALP385" s="69"/>
      <c r="ALQ385" s="69"/>
      <c r="ALR385" s="69"/>
      <c r="ALS385" s="69"/>
      <c r="ALT385" s="69"/>
      <c r="ALU385" s="69"/>
      <c r="ALV385" s="69"/>
      <c r="ALW385" s="69"/>
      <c r="ALX385" s="69"/>
      <c r="ALY385" s="69"/>
      <c r="ALZ385" s="69"/>
      <c r="AMA385" s="69"/>
      <c r="AMB385" s="69"/>
      <c r="AMC385" s="69"/>
      <c r="AMD385" s="69"/>
      <c r="AME385" s="69"/>
      <c r="AMF385" s="69"/>
      <c r="AMG385" s="69"/>
      <c r="AMH385" s="69"/>
      <c r="AMI385" s="69"/>
      <c r="AMJ385" s="69"/>
      <c r="AMK385" s="69"/>
    </row>
    <row r="386" spans="1:1025" ht="23.25" x14ac:dyDescent="0.35">
      <c r="A386" s="33"/>
      <c r="B386" s="105" t="s">
        <v>25</v>
      </c>
      <c r="C386" s="105"/>
      <c r="D386" s="105"/>
      <c r="E386" s="105"/>
      <c r="F386" s="105"/>
      <c r="G386" s="105"/>
      <c r="H386" s="105"/>
      <c r="I386" s="105"/>
      <c r="J386" s="105"/>
      <c r="K386" s="105"/>
    </row>
    <row r="387" spans="1:1025" ht="23.25" x14ac:dyDescent="0.35">
      <c r="A387" s="33"/>
      <c r="B387" s="106" t="s">
        <v>193</v>
      </c>
      <c r="C387" s="106"/>
      <c r="D387" s="106"/>
      <c r="E387" s="106"/>
      <c r="F387" s="106"/>
      <c r="G387" s="106"/>
      <c r="H387" s="106"/>
      <c r="I387" s="106"/>
      <c r="J387" s="106"/>
      <c r="K387" s="106"/>
    </row>
    <row r="388" spans="1:1025" ht="24" thickBot="1" x14ac:dyDescent="0.4">
      <c r="B388" s="107" t="s">
        <v>158</v>
      </c>
      <c r="C388" s="107"/>
      <c r="D388" s="107"/>
      <c r="E388" s="107"/>
      <c r="F388" s="107"/>
      <c r="G388" s="107"/>
      <c r="H388" s="107"/>
      <c r="I388" s="107"/>
      <c r="J388" s="107"/>
      <c r="K388" s="107"/>
    </row>
    <row r="389" spans="1:1025" ht="18.75" thickBot="1" x14ac:dyDescent="0.3">
      <c r="B389" s="108" t="s">
        <v>27</v>
      </c>
      <c r="C389" s="108"/>
      <c r="D389" s="108"/>
      <c r="E389" s="108"/>
      <c r="F389" s="108"/>
      <c r="G389" s="109" t="s">
        <v>28</v>
      </c>
      <c r="H389" s="109"/>
      <c r="I389" s="109"/>
      <c r="J389" s="109"/>
      <c r="K389" s="109"/>
    </row>
    <row r="390" spans="1:1025" ht="17.25" thickBot="1" x14ac:dyDescent="0.3">
      <c r="B390" s="35" t="s">
        <v>29</v>
      </c>
      <c r="C390" s="36" t="s">
        <v>142</v>
      </c>
      <c r="D390" s="35" t="s">
        <v>143</v>
      </c>
      <c r="E390" s="35" t="s">
        <v>159</v>
      </c>
      <c r="F390" s="35" t="s">
        <v>30</v>
      </c>
      <c r="G390" s="35" t="s">
        <v>29</v>
      </c>
      <c r="H390" s="35" t="s">
        <v>142</v>
      </c>
      <c r="I390" s="35" t="s">
        <v>143</v>
      </c>
      <c r="J390" s="35" t="s">
        <v>159</v>
      </c>
      <c r="K390" s="35" t="s">
        <v>30</v>
      </c>
    </row>
    <row r="391" spans="1:1025" ht="16.5" x14ac:dyDescent="0.25">
      <c r="B391" s="14"/>
      <c r="C391" s="37"/>
      <c r="D391" s="76"/>
      <c r="E391" s="14"/>
      <c r="F391" s="14"/>
      <c r="G391" s="14"/>
      <c r="H391" s="14"/>
      <c r="I391" s="14"/>
      <c r="J391" s="14"/>
      <c r="K391" s="14"/>
    </row>
    <row r="392" spans="1:1025" ht="16.5" x14ac:dyDescent="0.25">
      <c r="B392" s="14" t="s">
        <v>31</v>
      </c>
      <c r="C392" s="37"/>
      <c r="D392" s="76"/>
      <c r="E392" s="14"/>
      <c r="F392" s="14"/>
      <c r="G392" s="14" t="s">
        <v>32</v>
      </c>
      <c r="H392" s="76"/>
      <c r="I392" s="76"/>
      <c r="J392" s="76"/>
      <c r="K392" s="14"/>
    </row>
    <row r="393" spans="1:1025" ht="17.25" x14ac:dyDescent="0.3">
      <c r="B393" s="38" t="s">
        <v>33</v>
      </c>
      <c r="C393" s="39"/>
      <c r="D393" s="79"/>
      <c r="E393" s="79">
        <v>0</v>
      </c>
      <c r="F393" s="52">
        <f>SUM(C393:E393)</f>
        <v>0</v>
      </c>
      <c r="G393" s="38" t="s">
        <v>34</v>
      </c>
      <c r="H393" s="39"/>
      <c r="I393" s="39"/>
      <c r="J393" s="77">
        <v>0</v>
      </c>
      <c r="K393" s="45">
        <f>SUM(H393:J393)</f>
        <v>0</v>
      </c>
    </row>
    <row r="394" spans="1:1025" ht="17.25" x14ac:dyDescent="0.3">
      <c r="B394" s="38" t="s">
        <v>35</v>
      </c>
      <c r="C394" s="39"/>
      <c r="D394" s="79">
        <v>3777.48</v>
      </c>
      <c r="E394" s="79">
        <v>77.239200000000011</v>
      </c>
      <c r="F394" s="52">
        <f t="shared" ref="F394:F457" si="11">SUM(C394:E394)</f>
        <v>3854.7192</v>
      </c>
      <c r="G394" s="38" t="s">
        <v>36</v>
      </c>
      <c r="H394" s="39"/>
      <c r="I394" s="39"/>
      <c r="J394" s="77">
        <v>0</v>
      </c>
      <c r="K394" s="45">
        <f t="shared" ref="K394:K434" si="12">SUM(H394:J394)</f>
        <v>0</v>
      </c>
    </row>
    <row r="395" spans="1:1025" ht="17.25" x14ac:dyDescent="0.3">
      <c r="B395" s="38" t="s">
        <v>37</v>
      </c>
      <c r="C395" s="39"/>
      <c r="D395" s="79">
        <v>63.73</v>
      </c>
      <c r="E395" s="79">
        <v>20.4024</v>
      </c>
      <c r="F395" s="52">
        <f t="shared" si="11"/>
        <v>84.13239999999999</v>
      </c>
      <c r="G395" s="38" t="s">
        <v>38</v>
      </c>
      <c r="H395" s="39"/>
      <c r="I395" s="39"/>
      <c r="J395" s="77">
        <v>0</v>
      </c>
      <c r="K395" s="45">
        <f t="shared" si="12"/>
        <v>0</v>
      </c>
    </row>
    <row r="396" spans="1:1025" ht="17.25" x14ac:dyDescent="0.3">
      <c r="B396" s="38" t="s">
        <v>39</v>
      </c>
      <c r="C396" s="39"/>
      <c r="D396" s="79">
        <v>103.36</v>
      </c>
      <c r="E396" s="79">
        <v>0</v>
      </c>
      <c r="F396" s="52">
        <f t="shared" si="11"/>
        <v>103.36</v>
      </c>
      <c r="G396" s="38" t="s">
        <v>40</v>
      </c>
      <c r="H396" s="39"/>
      <c r="I396" s="39"/>
      <c r="J396" s="77">
        <v>0</v>
      </c>
      <c r="K396" s="45">
        <f t="shared" si="12"/>
        <v>0</v>
      </c>
    </row>
    <row r="397" spans="1:1025" ht="17.25" x14ac:dyDescent="0.3">
      <c r="B397" s="38" t="s">
        <v>41</v>
      </c>
      <c r="C397" s="39"/>
      <c r="D397" s="79">
        <v>578.04</v>
      </c>
      <c r="E397" s="79">
        <v>58.18</v>
      </c>
      <c r="F397" s="52">
        <f t="shared" si="11"/>
        <v>636.21999999999991</v>
      </c>
      <c r="G397" s="38" t="s">
        <v>42</v>
      </c>
      <c r="H397" s="39">
        <v>287497.68</v>
      </c>
      <c r="I397" s="39"/>
      <c r="J397" s="77">
        <v>0</v>
      </c>
      <c r="K397" s="128">
        <f t="shared" si="12"/>
        <v>287497.68</v>
      </c>
    </row>
    <row r="398" spans="1:1025" ht="17.25" x14ac:dyDescent="0.3">
      <c r="B398" s="38" t="s">
        <v>43</v>
      </c>
      <c r="C398" s="39"/>
      <c r="D398" s="79">
        <v>346.73</v>
      </c>
      <c r="E398" s="79">
        <v>156.58079999999998</v>
      </c>
      <c r="F398" s="52">
        <f t="shared" si="11"/>
        <v>503.31079999999997</v>
      </c>
      <c r="G398" s="38" t="s">
        <v>44</v>
      </c>
      <c r="H398" s="39"/>
      <c r="I398" s="39"/>
      <c r="J398" s="77">
        <v>0</v>
      </c>
      <c r="K398" s="45">
        <f t="shared" si="12"/>
        <v>0</v>
      </c>
    </row>
    <row r="399" spans="1:1025" ht="17.25" x14ac:dyDescent="0.3">
      <c r="B399" s="38" t="s">
        <v>45</v>
      </c>
      <c r="C399" s="39"/>
      <c r="D399" s="79"/>
      <c r="E399" s="79">
        <v>226.58960000000002</v>
      </c>
      <c r="F399" s="52">
        <f t="shared" si="11"/>
        <v>226.58960000000002</v>
      </c>
      <c r="G399" s="38" t="s">
        <v>46</v>
      </c>
      <c r="H399" s="39"/>
      <c r="I399" s="39"/>
      <c r="J399" s="77">
        <v>0</v>
      </c>
      <c r="K399" s="45">
        <f t="shared" si="12"/>
        <v>0</v>
      </c>
    </row>
    <row r="400" spans="1:1025" ht="17.25" x14ac:dyDescent="0.3">
      <c r="B400" s="38" t="s">
        <v>47</v>
      </c>
      <c r="C400" s="39"/>
      <c r="D400" s="79">
        <v>96.14</v>
      </c>
      <c r="E400" s="79">
        <v>0</v>
      </c>
      <c r="F400" s="52">
        <f t="shared" si="11"/>
        <v>96.14</v>
      </c>
      <c r="G400" s="38" t="s">
        <v>48</v>
      </c>
      <c r="H400" s="39"/>
      <c r="I400" s="39"/>
      <c r="J400" s="77">
        <v>0</v>
      </c>
      <c r="K400" s="45">
        <f t="shared" si="12"/>
        <v>0</v>
      </c>
    </row>
    <row r="401" spans="2:11" ht="17.25" x14ac:dyDescent="0.3">
      <c r="B401" s="38" t="s">
        <v>49</v>
      </c>
      <c r="C401" s="39"/>
      <c r="D401" s="79">
        <v>1032.28</v>
      </c>
      <c r="E401" s="79">
        <v>0</v>
      </c>
      <c r="F401" s="52">
        <f t="shared" si="11"/>
        <v>1032.28</v>
      </c>
      <c r="G401" s="38" t="s">
        <v>50</v>
      </c>
      <c r="H401" s="39"/>
      <c r="I401" s="39"/>
      <c r="J401" s="77">
        <v>0</v>
      </c>
      <c r="K401" s="45">
        <f t="shared" si="12"/>
        <v>0</v>
      </c>
    </row>
    <row r="402" spans="2:11" ht="17.25" x14ac:dyDescent="0.3">
      <c r="B402" s="38" t="s">
        <v>51</v>
      </c>
      <c r="C402" s="39"/>
      <c r="D402" s="79"/>
      <c r="E402" s="79">
        <v>0</v>
      </c>
      <c r="F402" s="52">
        <f t="shared" si="11"/>
        <v>0</v>
      </c>
      <c r="G402" s="38" t="s">
        <v>52</v>
      </c>
      <c r="H402" s="39"/>
      <c r="I402" s="39"/>
      <c r="J402" s="77">
        <v>0</v>
      </c>
      <c r="K402" s="45">
        <f t="shared" si="12"/>
        <v>0</v>
      </c>
    </row>
    <row r="403" spans="2:11" ht="17.25" x14ac:dyDescent="0.3">
      <c r="B403" s="38" t="s">
        <v>53</v>
      </c>
      <c r="C403" s="61">
        <v>687.47</v>
      </c>
      <c r="D403" s="79"/>
      <c r="E403" s="79">
        <v>67.215199999999996</v>
      </c>
      <c r="F403" s="52">
        <f t="shared" si="11"/>
        <v>754.68520000000001</v>
      </c>
      <c r="G403" s="38" t="s">
        <v>54</v>
      </c>
      <c r="H403" s="39"/>
      <c r="I403" s="39"/>
      <c r="J403" s="77">
        <v>0</v>
      </c>
      <c r="K403" s="45">
        <f t="shared" si="12"/>
        <v>0</v>
      </c>
    </row>
    <row r="404" spans="2:11" ht="17.25" x14ac:dyDescent="0.3">
      <c r="B404" s="78" t="s">
        <v>160</v>
      </c>
      <c r="C404" s="39"/>
      <c r="D404" s="79"/>
      <c r="E404" s="79">
        <v>0</v>
      </c>
      <c r="F404" s="52">
        <f t="shared" si="11"/>
        <v>0</v>
      </c>
      <c r="G404" s="38" t="s">
        <v>56</v>
      </c>
      <c r="H404" s="39"/>
      <c r="I404" s="39"/>
      <c r="J404" s="77">
        <v>0</v>
      </c>
      <c r="K404" s="45">
        <f t="shared" si="12"/>
        <v>0</v>
      </c>
    </row>
    <row r="405" spans="2:11" ht="17.25" x14ac:dyDescent="0.3">
      <c r="B405" s="38"/>
      <c r="C405" s="77"/>
      <c r="D405" s="79"/>
      <c r="E405" s="79"/>
      <c r="F405" s="52"/>
      <c r="G405" s="38" t="s">
        <v>58</v>
      </c>
      <c r="H405" s="39"/>
      <c r="I405" s="39"/>
      <c r="J405" s="77">
        <v>0</v>
      </c>
      <c r="K405" s="45">
        <f t="shared" si="12"/>
        <v>0</v>
      </c>
    </row>
    <row r="406" spans="2:11" ht="17.25" x14ac:dyDescent="0.3">
      <c r="B406" s="80" t="s">
        <v>57</v>
      </c>
      <c r="C406" s="77"/>
      <c r="D406" s="79"/>
      <c r="E406" s="79"/>
      <c r="F406" s="52"/>
      <c r="G406" s="38" t="s">
        <v>60</v>
      </c>
      <c r="H406" s="39"/>
      <c r="I406" s="39"/>
      <c r="J406" s="77">
        <v>0</v>
      </c>
      <c r="K406" s="45">
        <f t="shared" si="12"/>
        <v>0</v>
      </c>
    </row>
    <row r="407" spans="2:11" ht="17.25" x14ac:dyDescent="0.3">
      <c r="B407" s="38" t="s">
        <v>59</v>
      </c>
      <c r="C407" s="39"/>
      <c r="D407" s="79">
        <v>1238.7</v>
      </c>
      <c r="E407" s="79">
        <v>0</v>
      </c>
      <c r="F407" s="52">
        <f t="shared" si="11"/>
        <v>1238.7</v>
      </c>
      <c r="G407" s="38" t="s">
        <v>62</v>
      </c>
      <c r="H407" s="39"/>
      <c r="I407" s="39"/>
      <c r="J407" s="77">
        <v>0</v>
      </c>
      <c r="K407" s="45">
        <f t="shared" si="12"/>
        <v>0</v>
      </c>
    </row>
    <row r="408" spans="2:11" ht="17.25" x14ac:dyDescent="0.3">
      <c r="B408" s="38" t="s">
        <v>61</v>
      </c>
      <c r="C408" s="39"/>
      <c r="D408" s="79">
        <v>924.3</v>
      </c>
      <c r="E408" s="79">
        <v>0</v>
      </c>
      <c r="F408" s="52">
        <f t="shared" si="11"/>
        <v>924.3</v>
      </c>
      <c r="G408" s="38" t="s">
        <v>64</v>
      </c>
      <c r="H408" s="39"/>
      <c r="I408" s="39"/>
      <c r="J408" s="77">
        <v>0</v>
      </c>
      <c r="K408" s="45">
        <f t="shared" si="12"/>
        <v>0</v>
      </c>
    </row>
    <row r="409" spans="2:11" ht="17.25" x14ac:dyDescent="0.3">
      <c r="B409" s="38" t="s">
        <v>63</v>
      </c>
      <c r="C409" s="39"/>
      <c r="D409" s="79">
        <v>15.4</v>
      </c>
      <c r="E409" s="79">
        <v>0</v>
      </c>
      <c r="F409" s="52">
        <f t="shared" si="11"/>
        <v>15.4</v>
      </c>
      <c r="G409" s="38" t="s">
        <v>66</v>
      </c>
      <c r="H409" s="39"/>
      <c r="I409" s="39"/>
      <c r="J409" s="77">
        <v>0</v>
      </c>
      <c r="K409" s="45">
        <f t="shared" si="12"/>
        <v>0</v>
      </c>
    </row>
    <row r="410" spans="2:11" ht="17.25" x14ac:dyDescent="0.3">
      <c r="B410" s="38" t="s">
        <v>65</v>
      </c>
      <c r="C410" s="39"/>
      <c r="D410" s="79"/>
      <c r="E410" s="79">
        <v>0</v>
      </c>
      <c r="F410" s="52">
        <f t="shared" si="11"/>
        <v>0</v>
      </c>
      <c r="G410" s="38" t="s">
        <v>68</v>
      </c>
      <c r="H410" s="39"/>
      <c r="I410" s="39"/>
      <c r="J410" s="77">
        <v>0</v>
      </c>
      <c r="K410" s="45">
        <f t="shared" si="12"/>
        <v>0</v>
      </c>
    </row>
    <row r="411" spans="2:11" ht="17.25" x14ac:dyDescent="0.3">
      <c r="B411" s="38" t="s">
        <v>67</v>
      </c>
      <c r="C411" s="61">
        <v>134.19999999999999</v>
      </c>
      <c r="D411" s="79"/>
      <c r="E411" s="79">
        <v>267.17200000000003</v>
      </c>
      <c r="F411" s="52">
        <f t="shared" si="11"/>
        <v>401.37200000000001</v>
      </c>
      <c r="G411" s="78" t="s">
        <v>161</v>
      </c>
      <c r="H411" s="39"/>
      <c r="I411" s="39"/>
      <c r="J411" s="77">
        <v>0</v>
      </c>
      <c r="K411" s="45">
        <f t="shared" si="12"/>
        <v>0</v>
      </c>
    </row>
    <row r="412" spans="2:11" ht="17.25" x14ac:dyDescent="0.3">
      <c r="B412" s="38" t="s">
        <v>69</v>
      </c>
      <c r="C412" s="61">
        <v>62.5</v>
      </c>
      <c r="D412" s="79">
        <v>2210</v>
      </c>
      <c r="E412" s="79">
        <v>2893.8416000000002</v>
      </c>
      <c r="F412" s="52">
        <f t="shared" si="11"/>
        <v>5166.3415999999997</v>
      </c>
      <c r="G412" s="38"/>
      <c r="H412" s="77"/>
      <c r="I412" s="77"/>
      <c r="J412" s="77"/>
      <c r="K412" s="45"/>
    </row>
    <row r="413" spans="2:11" ht="17.25" x14ac:dyDescent="0.3">
      <c r="B413" s="38" t="s">
        <v>72</v>
      </c>
      <c r="C413" s="39"/>
      <c r="D413" s="79"/>
      <c r="E413" s="79">
        <v>0</v>
      </c>
      <c r="F413" s="52">
        <f t="shared" si="11"/>
        <v>0</v>
      </c>
      <c r="G413" s="81" t="s">
        <v>71</v>
      </c>
      <c r="H413" s="77"/>
      <c r="I413" s="77"/>
      <c r="J413" s="77"/>
      <c r="K413" s="45"/>
    </row>
    <row r="414" spans="2:11" ht="17.25" x14ac:dyDescent="0.3">
      <c r="B414" s="38" t="s">
        <v>74</v>
      </c>
      <c r="C414" s="39"/>
      <c r="D414" s="79"/>
      <c r="E414" s="79">
        <v>1403.8944000000001</v>
      </c>
      <c r="F414" s="52">
        <f t="shared" si="11"/>
        <v>1403.8944000000001</v>
      </c>
      <c r="G414" s="38" t="s">
        <v>73</v>
      </c>
      <c r="H414" s="39"/>
      <c r="I414" s="39"/>
      <c r="J414" s="77">
        <v>0</v>
      </c>
      <c r="K414" s="45">
        <f t="shared" si="12"/>
        <v>0</v>
      </c>
    </row>
    <row r="415" spans="2:11" ht="17.25" x14ac:dyDescent="0.3">
      <c r="B415" s="38" t="s">
        <v>76</v>
      </c>
      <c r="C415" s="39"/>
      <c r="D415" s="79"/>
      <c r="E415" s="79">
        <v>257.96319999999997</v>
      </c>
      <c r="F415" s="52">
        <f t="shared" si="11"/>
        <v>257.96319999999997</v>
      </c>
      <c r="G415" s="38" t="s">
        <v>75</v>
      </c>
      <c r="H415" s="39"/>
      <c r="I415" s="39"/>
      <c r="J415" s="77">
        <v>0.23439999999999997</v>
      </c>
      <c r="K415" s="45">
        <f t="shared" si="12"/>
        <v>0.23439999999999997</v>
      </c>
    </row>
    <row r="416" spans="2:11" ht="17.25" x14ac:dyDescent="0.3">
      <c r="B416" s="38" t="s">
        <v>78</v>
      </c>
      <c r="C416" s="39"/>
      <c r="D416" s="79"/>
      <c r="E416" s="79">
        <v>126.56480000000001</v>
      </c>
      <c r="F416" s="52">
        <f t="shared" si="11"/>
        <v>126.56480000000001</v>
      </c>
      <c r="G416" s="38" t="s">
        <v>77</v>
      </c>
      <c r="H416" s="39"/>
      <c r="I416" s="39"/>
      <c r="J416" s="77">
        <v>0</v>
      </c>
      <c r="K416" s="45">
        <f t="shared" si="12"/>
        <v>0</v>
      </c>
    </row>
    <row r="417" spans="2:11" ht="17.25" x14ac:dyDescent="0.3">
      <c r="B417" s="38" t="s">
        <v>80</v>
      </c>
      <c r="C417" s="39"/>
      <c r="D417" s="79"/>
      <c r="E417" s="79">
        <v>66.48</v>
      </c>
      <c r="F417" s="52">
        <f t="shared" si="11"/>
        <v>66.48</v>
      </c>
      <c r="G417" s="38" t="s">
        <v>79</v>
      </c>
      <c r="H417" s="39"/>
      <c r="I417" s="39"/>
      <c r="J417" s="77">
        <v>0</v>
      </c>
      <c r="K417" s="45">
        <f t="shared" si="12"/>
        <v>0</v>
      </c>
    </row>
    <row r="418" spans="2:11" ht="17.25" x14ac:dyDescent="0.3">
      <c r="B418" s="38" t="s">
        <v>82</v>
      </c>
      <c r="C418" s="39"/>
      <c r="D418" s="79"/>
      <c r="E418" s="79">
        <v>0</v>
      </c>
      <c r="F418" s="52">
        <f t="shared" si="11"/>
        <v>0</v>
      </c>
      <c r="G418" s="38" t="s">
        <v>81</v>
      </c>
      <c r="H418" s="39"/>
      <c r="I418" s="39"/>
      <c r="J418" s="77">
        <v>0</v>
      </c>
      <c r="K418" s="45">
        <f t="shared" si="12"/>
        <v>0</v>
      </c>
    </row>
    <row r="419" spans="2:11" ht="17.25" x14ac:dyDescent="0.3">
      <c r="B419" s="38" t="s">
        <v>84</v>
      </c>
      <c r="C419" s="61">
        <v>134.19999999999999</v>
      </c>
      <c r="D419" s="79">
        <v>713.75</v>
      </c>
      <c r="E419" s="79">
        <v>1371.3167999999998</v>
      </c>
      <c r="F419" s="52">
        <f t="shared" si="11"/>
        <v>2219.2667999999999</v>
      </c>
      <c r="G419" s="38" t="s">
        <v>83</v>
      </c>
      <c r="H419" s="39">
        <v>24</v>
      </c>
      <c r="I419" s="39"/>
      <c r="J419" s="77">
        <v>0.64</v>
      </c>
      <c r="K419" s="45">
        <f t="shared" si="12"/>
        <v>24.64</v>
      </c>
    </row>
    <row r="420" spans="2:11" ht="17.25" x14ac:dyDescent="0.3">
      <c r="B420" s="38" t="s">
        <v>86</v>
      </c>
      <c r="C420" s="77"/>
      <c r="D420" s="79"/>
      <c r="E420" s="79">
        <v>4269.8208000000004</v>
      </c>
      <c r="F420" s="52">
        <f t="shared" si="11"/>
        <v>4269.8208000000004</v>
      </c>
      <c r="G420" s="38" t="s">
        <v>85</v>
      </c>
      <c r="H420" s="39"/>
      <c r="I420" s="39"/>
      <c r="J420" s="77">
        <v>56.620000000000005</v>
      </c>
      <c r="K420" s="45">
        <f t="shared" si="12"/>
        <v>56.620000000000005</v>
      </c>
    </row>
    <row r="421" spans="2:11" ht="17.25" x14ac:dyDescent="0.3">
      <c r="B421" s="38" t="s">
        <v>88</v>
      </c>
      <c r="C421" s="77"/>
      <c r="D421" s="79"/>
      <c r="E421" s="79">
        <v>0</v>
      </c>
      <c r="F421" s="52">
        <f t="shared" si="11"/>
        <v>0</v>
      </c>
      <c r="G421" s="38" t="s">
        <v>87</v>
      </c>
      <c r="H421" s="39"/>
      <c r="I421" s="39"/>
      <c r="J421" s="77">
        <v>0</v>
      </c>
      <c r="K421" s="45">
        <f t="shared" si="12"/>
        <v>0</v>
      </c>
    </row>
    <row r="422" spans="2:11" ht="17.25" x14ac:dyDescent="0.3">
      <c r="B422" s="38" t="s">
        <v>89</v>
      </c>
      <c r="C422" s="77"/>
      <c r="D422" s="79"/>
      <c r="E422" s="79">
        <v>0</v>
      </c>
      <c r="F422" s="52">
        <f t="shared" si="11"/>
        <v>0</v>
      </c>
      <c r="G422" s="78" t="s">
        <v>162</v>
      </c>
      <c r="H422" s="77"/>
      <c r="I422" s="77"/>
      <c r="J422" s="77">
        <v>60</v>
      </c>
      <c r="K422" s="45">
        <f t="shared" si="12"/>
        <v>60</v>
      </c>
    </row>
    <row r="423" spans="2:11" ht="17.25" x14ac:dyDescent="0.3">
      <c r="B423" s="38" t="s">
        <v>91</v>
      </c>
      <c r="C423" s="77"/>
      <c r="D423" s="79"/>
      <c r="E423" s="79">
        <v>0</v>
      </c>
      <c r="F423" s="52">
        <f t="shared" si="11"/>
        <v>0</v>
      </c>
      <c r="G423" s="78" t="s">
        <v>163</v>
      </c>
      <c r="H423" s="77"/>
      <c r="I423" s="77"/>
      <c r="J423" s="77">
        <v>1972.88</v>
      </c>
      <c r="K423" s="45">
        <f>SUM(H423:J423)</f>
        <v>1972.88</v>
      </c>
    </row>
    <row r="424" spans="2:11" ht="17.25" x14ac:dyDescent="0.3">
      <c r="B424" s="38" t="s">
        <v>93</v>
      </c>
      <c r="C424" s="77"/>
      <c r="D424" s="79"/>
      <c r="E424" s="79">
        <v>0</v>
      </c>
      <c r="F424" s="52">
        <f t="shared" si="11"/>
        <v>0</v>
      </c>
      <c r="G424" s="78" t="s">
        <v>164</v>
      </c>
      <c r="H424" s="77"/>
      <c r="I424" s="77"/>
      <c r="J424" s="77">
        <v>1.92</v>
      </c>
      <c r="K424" s="45">
        <f t="shared" si="12"/>
        <v>1.92</v>
      </c>
    </row>
    <row r="425" spans="2:11" ht="17.25" x14ac:dyDescent="0.3">
      <c r="B425" s="38" t="s">
        <v>95</v>
      </c>
      <c r="C425" s="77"/>
      <c r="D425" s="79"/>
      <c r="E425" s="79">
        <v>0</v>
      </c>
      <c r="F425" s="52">
        <f t="shared" si="11"/>
        <v>0</v>
      </c>
      <c r="G425" s="78" t="s">
        <v>165</v>
      </c>
      <c r="H425" s="77"/>
      <c r="I425" s="77"/>
      <c r="J425" s="77">
        <v>0</v>
      </c>
      <c r="K425" s="45">
        <f t="shared" si="12"/>
        <v>0</v>
      </c>
    </row>
    <row r="426" spans="2:11" ht="17.25" x14ac:dyDescent="0.3">
      <c r="B426" s="82" t="s">
        <v>166</v>
      </c>
      <c r="C426" s="77"/>
      <c r="D426" s="79"/>
      <c r="E426" s="79">
        <v>465.81599999999997</v>
      </c>
      <c r="F426" s="52">
        <f t="shared" si="11"/>
        <v>465.81599999999997</v>
      </c>
      <c r="G426" s="78" t="s">
        <v>167</v>
      </c>
      <c r="H426" s="77"/>
      <c r="I426" s="77"/>
      <c r="J426" s="77">
        <v>0</v>
      </c>
      <c r="K426" s="45">
        <f t="shared" si="12"/>
        <v>0</v>
      </c>
    </row>
    <row r="427" spans="2:11" ht="17.25" x14ac:dyDescent="0.3">
      <c r="B427" s="38" t="s">
        <v>96</v>
      </c>
      <c r="C427" s="77"/>
      <c r="D427" s="79"/>
      <c r="E427" s="79">
        <v>0</v>
      </c>
      <c r="F427" s="52">
        <f t="shared" si="11"/>
        <v>0</v>
      </c>
      <c r="G427" s="38"/>
      <c r="H427" s="77"/>
      <c r="I427" s="77"/>
      <c r="J427" s="77"/>
      <c r="K427" s="45"/>
    </row>
    <row r="428" spans="2:11" ht="17.25" x14ac:dyDescent="0.3">
      <c r="B428" s="38" t="s">
        <v>97</v>
      </c>
      <c r="C428" s="61">
        <v>97.6</v>
      </c>
      <c r="D428" s="79"/>
      <c r="E428" s="79">
        <v>54.9</v>
      </c>
      <c r="F428" s="52">
        <f t="shared" si="11"/>
        <v>152.5</v>
      </c>
      <c r="G428" s="81" t="s">
        <v>90</v>
      </c>
      <c r="H428" s="77"/>
      <c r="I428" s="77"/>
      <c r="J428" s="77"/>
      <c r="K428" s="45"/>
    </row>
    <row r="429" spans="2:11" ht="17.25" x14ac:dyDescent="0.3">
      <c r="B429" s="38" t="s">
        <v>98</v>
      </c>
      <c r="C429" s="39"/>
      <c r="D429" s="79"/>
      <c r="E429" s="79">
        <v>4091.0079999999998</v>
      </c>
      <c r="F429" s="52">
        <f>SUM(C429:E429)</f>
        <v>4091.0079999999998</v>
      </c>
      <c r="G429" s="38" t="s">
        <v>92</v>
      </c>
      <c r="H429" s="77"/>
      <c r="I429" s="77"/>
      <c r="J429" s="77">
        <v>0</v>
      </c>
      <c r="K429" s="45">
        <f t="shared" si="12"/>
        <v>0</v>
      </c>
    </row>
    <row r="430" spans="2:11" ht="17.25" x14ac:dyDescent="0.3">
      <c r="B430" s="38" t="s">
        <v>70</v>
      </c>
      <c r="C430" s="39"/>
      <c r="D430" s="79">
        <v>53.25</v>
      </c>
      <c r="E430" s="79">
        <v>586.47839999999997</v>
      </c>
      <c r="F430" s="52">
        <f t="shared" si="11"/>
        <v>639.72839999999997</v>
      </c>
      <c r="G430" s="38" t="s">
        <v>94</v>
      </c>
      <c r="H430" s="77"/>
      <c r="I430" s="77"/>
      <c r="J430" s="77">
        <v>8</v>
      </c>
      <c r="K430" s="45">
        <f t="shared" si="12"/>
        <v>8</v>
      </c>
    </row>
    <row r="431" spans="2:11" ht="17.25" x14ac:dyDescent="0.3">
      <c r="B431" s="38" t="s">
        <v>99</v>
      </c>
      <c r="C431" s="39"/>
      <c r="D431" s="79">
        <v>357.08</v>
      </c>
      <c r="E431" s="79">
        <v>153.00239999999999</v>
      </c>
      <c r="F431" s="52">
        <f t="shared" si="11"/>
        <v>510.08240000000001</v>
      </c>
      <c r="G431" s="78" t="s">
        <v>168</v>
      </c>
      <c r="H431" s="77"/>
      <c r="I431" s="77"/>
      <c r="J431" s="77">
        <v>67.996800000000007</v>
      </c>
      <c r="K431" s="45">
        <f>SUM(H431:J431)</f>
        <v>67.996800000000007</v>
      </c>
    </row>
    <row r="432" spans="2:11" ht="17.25" x14ac:dyDescent="0.3">
      <c r="B432" s="38" t="s">
        <v>100</v>
      </c>
      <c r="C432" s="39"/>
      <c r="D432" s="79"/>
      <c r="E432" s="79">
        <v>84.721599999999995</v>
      </c>
      <c r="F432" s="52">
        <f t="shared" si="11"/>
        <v>84.721599999999995</v>
      </c>
      <c r="G432" s="38" t="s">
        <v>55</v>
      </c>
      <c r="H432" s="77"/>
      <c r="I432" s="77"/>
      <c r="J432" s="77"/>
      <c r="K432" s="45"/>
    </row>
    <row r="433" spans="2:11" ht="17.25" x14ac:dyDescent="0.3">
      <c r="B433" s="38" t="s">
        <v>102</v>
      </c>
      <c r="C433" s="61">
        <v>426.05</v>
      </c>
      <c r="D433" s="79"/>
      <c r="E433" s="79">
        <v>0</v>
      </c>
      <c r="F433" s="52">
        <f t="shared" si="11"/>
        <v>426.05</v>
      </c>
      <c r="G433" s="83" t="s">
        <v>169</v>
      </c>
      <c r="H433" s="77"/>
      <c r="I433" s="77"/>
      <c r="J433" s="77"/>
      <c r="K433" s="45"/>
    </row>
    <row r="434" spans="2:11" ht="17.25" x14ac:dyDescent="0.3">
      <c r="B434" s="38" t="s">
        <v>103</v>
      </c>
      <c r="C434" s="77"/>
      <c r="D434" s="79"/>
      <c r="E434" s="79">
        <v>0</v>
      </c>
      <c r="F434" s="52">
        <f t="shared" si="11"/>
        <v>0</v>
      </c>
      <c r="G434" s="78" t="s">
        <v>170</v>
      </c>
      <c r="H434" s="77"/>
      <c r="I434" s="39">
        <v>700</v>
      </c>
      <c r="J434" s="77">
        <v>0</v>
      </c>
      <c r="K434" s="45">
        <f t="shared" si="12"/>
        <v>700</v>
      </c>
    </row>
    <row r="435" spans="2:11" ht="17.25" x14ac:dyDescent="0.3">
      <c r="B435" s="38" t="s">
        <v>104</v>
      </c>
      <c r="C435" s="77"/>
      <c r="D435" s="79"/>
      <c r="E435" s="79">
        <v>0</v>
      </c>
      <c r="F435" s="52">
        <f t="shared" si="11"/>
        <v>0</v>
      </c>
      <c r="G435" s="38"/>
      <c r="H435" s="77"/>
      <c r="I435" s="77"/>
      <c r="J435" s="77"/>
      <c r="K435" s="45" t="s">
        <v>55</v>
      </c>
    </row>
    <row r="436" spans="2:11" ht="17.25" x14ac:dyDescent="0.3">
      <c r="B436" s="38" t="s">
        <v>105</v>
      </c>
      <c r="C436" s="77"/>
      <c r="D436" s="79"/>
      <c r="E436" s="79">
        <v>0</v>
      </c>
      <c r="F436" s="52">
        <f t="shared" si="11"/>
        <v>0</v>
      </c>
      <c r="G436" s="38"/>
      <c r="H436" s="77"/>
      <c r="I436" s="77"/>
      <c r="J436" s="77"/>
      <c r="K436" s="45" t="s">
        <v>55</v>
      </c>
    </row>
    <row r="437" spans="2:11" ht="17.25" x14ac:dyDescent="0.3">
      <c r="B437" s="38" t="s">
        <v>106</v>
      </c>
      <c r="C437" s="77"/>
      <c r="D437" s="79"/>
      <c r="E437" s="79">
        <v>88.45359999999998</v>
      </c>
      <c r="F437" s="52">
        <f t="shared" si="11"/>
        <v>88.45359999999998</v>
      </c>
      <c r="G437" s="38"/>
      <c r="H437" s="77"/>
      <c r="I437" s="77"/>
      <c r="J437" s="77"/>
      <c r="K437" s="45" t="s">
        <v>55</v>
      </c>
    </row>
    <row r="438" spans="2:11" ht="17.25" x14ac:dyDescent="0.3">
      <c r="B438" s="38" t="s">
        <v>107</v>
      </c>
      <c r="C438" s="77"/>
      <c r="D438" s="79"/>
      <c r="E438" s="79">
        <v>54.068000000000005</v>
      </c>
      <c r="F438" s="52">
        <f t="shared" si="11"/>
        <v>54.068000000000005</v>
      </c>
      <c r="G438" s="38"/>
      <c r="H438" s="77"/>
      <c r="I438" s="77"/>
      <c r="J438" s="77"/>
      <c r="K438" s="45"/>
    </row>
    <row r="439" spans="2:11" ht="17.25" x14ac:dyDescent="0.3">
      <c r="B439" s="38" t="s">
        <v>108</v>
      </c>
      <c r="C439" s="77"/>
      <c r="D439" s="79"/>
      <c r="E439" s="79">
        <v>0</v>
      </c>
      <c r="F439" s="52">
        <f t="shared" si="11"/>
        <v>0</v>
      </c>
      <c r="G439" s="38"/>
      <c r="H439" s="77"/>
      <c r="I439" s="77"/>
      <c r="J439" s="77"/>
      <c r="K439" s="45"/>
    </row>
    <row r="440" spans="2:11" ht="17.25" x14ac:dyDescent="0.3">
      <c r="B440" s="38" t="s">
        <v>109</v>
      </c>
      <c r="C440" s="77"/>
      <c r="D440" s="79"/>
      <c r="E440" s="79">
        <v>0</v>
      </c>
      <c r="F440" s="52">
        <f t="shared" si="11"/>
        <v>0</v>
      </c>
      <c r="G440" s="38"/>
      <c r="H440" s="77"/>
      <c r="I440" s="77"/>
      <c r="J440" s="77"/>
      <c r="K440" s="45" t="s">
        <v>55</v>
      </c>
    </row>
    <row r="441" spans="2:11" ht="17.25" x14ac:dyDescent="0.3">
      <c r="B441" s="78" t="s">
        <v>171</v>
      </c>
      <c r="C441" s="77"/>
      <c r="D441" s="79"/>
      <c r="E441" s="79">
        <v>99.2</v>
      </c>
      <c r="F441" s="52">
        <f t="shared" si="11"/>
        <v>99.2</v>
      </c>
      <c r="G441" s="38"/>
      <c r="H441" s="77"/>
      <c r="I441" s="77"/>
      <c r="J441" s="77"/>
      <c r="K441" s="45"/>
    </row>
    <row r="442" spans="2:11" ht="17.25" x14ac:dyDescent="0.3">
      <c r="B442" s="82" t="s">
        <v>172</v>
      </c>
      <c r="C442" s="77"/>
      <c r="D442" s="79"/>
      <c r="E442" s="79">
        <v>1.92</v>
      </c>
      <c r="F442" s="52">
        <f t="shared" si="11"/>
        <v>1.92</v>
      </c>
      <c r="G442" s="38"/>
      <c r="H442" s="77"/>
      <c r="I442" s="77"/>
      <c r="J442" s="77"/>
      <c r="K442" s="45"/>
    </row>
    <row r="443" spans="2:11" ht="17.25" x14ac:dyDescent="0.3">
      <c r="B443" s="38"/>
      <c r="C443" s="77"/>
      <c r="D443" s="79"/>
      <c r="E443" s="79"/>
      <c r="F443" s="52"/>
      <c r="G443" s="38"/>
      <c r="H443" s="77"/>
      <c r="I443" s="77"/>
      <c r="J443" s="77"/>
      <c r="K443" s="45" t="s">
        <v>55</v>
      </c>
    </row>
    <row r="444" spans="2:11" ht="17.25" x14ac:dyDescent="0.3">
      <c r="B444" s="80" t="s">
        <v>110</v>
      </c>
      <c r="C444" s="77"/>
      <c r="D444" s="79"/>
      <c r="E444" s="79"/>
      <c r="F444" s="52"/>
      <c r="G444" s="38"/>
      <c r="H444" s="77"/>
      <c r="I444" s="77"/>
      <c r="J444" s="77"/>
      <c r="K444" s="45" t="s">
        <v>55</v>
      </c>
    </row>
    <row r="445" spans="2:11" ht="17.25" x14ac:dyDescent="0.3">
      <c r="B445" s="38" t="s">
        <v>111</v>
      </c>
      <c r="C445" s="61">
        <v>974.14</v>
      </c>
      <c r="D445" s="52"/>
      <c r="E445" s="79">
        <v>0</v>
      </c>
      <c r="F445" s="52">
        <f t="shared" si="11"/>
        <v>974.14</v>
      </c>
      <c r="G445" s="38"/>
      <c r="H445" s="77"/>
      <c r="I445" s="77"/>
      <c r="J445" s="77"/>
      <c r="K445" s="45" t="s">
        <v>55</v>
      </c>
    </row>
    <row r="446" spans="2:11" ht="17.25" x14ac:dyDescent="0.3">
      <c r="B446" s="38" t="s">
        <v>112</v>
      </c>
      <c r="C446" s="39"/>
      <c r="D446" s="52">
        <v>300</v>
      </c>
      <c r="E446" s="79">
        <v>61.199999999999996</v>
      </c>
      <c r="F446" s="52">
        <f t="shared" si="11"/>
        <v>361.2</v>
      </c>
      <c r="G446" s="38"/>
      <c r="H446" s="77"/>
      <c r="I446" s="77"/>
      <c r="J446" s="77"/>
      <c r="K446" s="45"/>
    </row>
    <row r="447" spans="2:11" ht="17.25" x14ac:dyDescent="0.3">
      <c r="B447" s="38" t="s">
        <v>113</v>
      </c>
      <c r="C447" s="39"/>
      <c r="D447" s="52"/>
      <c r="E447" s="79">
        <v>0</v>
      </c>
      <c r="F447" s="52">
        <f t="shared" si="11"/>
        <v>0</v>
      </c>
      <c r="G447" s="38"/>
      <c r="H447" s="77"/>
      <c r="I447" s="77"/>
      <c r="J447" s="77"/>
      <c r="K447" s="45"/>
    </row>
    <row r="448" spans="2:11" ht="17.25" x14ac:dyDescent="0.3">
      <c r="B448" s="78" t="s">
        <v>173</v>
      </c>
      <c r="C448" s="77"/>
      <c r="D448" s="79"/>
      <c r="E448" s="79">
        <v>57.803999999999995</v>
      </c>
      <c r="F448" s="52">
        <f t="shared" si="11"/>
        <v>57.803999999999995</v>
      </c>
      <c r="G448" s="38"/>
      <c r="H448" s="77"/>
      <c r="I448" s="77"/>
      <c r="J448" s="77"/>
      <c r="K448" s="45"/>
    </row>
    <row r="449" spans="2:11" ht="17.25" x14ac:dyDescent="0.3">
      <c r="B449" s="78" t="s">
        <v>174</v>
      </c>
      <c r="C449" s="77"/>
      <c r="D449" s="79"/>
      <c r="E449" s="79">
        <v>1.4408000000000001</v>
      </c>
      <c r="F449" s="52">
        <f t="shared" si="11"/>
        <v>1.4408000000000001</v>
      </c>
      <c r="G449" s="38"/>
      <c r="H449" s="77"/>
      <c r="I449" s="77"/>
      <c r="J449" s="77"/>
      <c r="K449" s="45"/>
    </row>
    <row r="450" spans="2:11" ht="17.25" x14ac:dyDescent="0.3">
      <c r="B450" s="38"/>
      <c r="C450" s="77"/>
      <c r="D450" s="79"/>
      <c r="E450" s="79"/>
      <c r="F450" s="52"/>
      <c r="G450" s="38"/>
      <c r="H450" s="77"/>
      <c r="I450" s="77"/>
      <c r="J450" s="77"/>
      <c r="K450" s="45"/>
    </row>
    <row r="451" spans="2:11" ht="17.25" x14ac:dyDescent="0.3">
      <c r="B451" s="80" t="s">
        <v>114</v>
      </c>
      <c r="C451" s="77"/>
      <c r="D451" s="79"/>
      <c r="E451" s="79"/>
      <c r="F451" s="52"/>
      <c r="G451" s="38"/>
      <c r="H451" s="77"/>
      <c r="I451" s="77"/>
      <c r="J451" s="77"/>
      <c r="K451" s="45"/>
    </row>
    <row r="452" spans="2:11" ht="17.25" x14ac:dyDescent="0.3">
      <c r="B452" s="38" t="s">
        <v>115</v>
      </c>
      <c r="C452" s="62">
        <f>19983.03-5001.89</f>
        <v>14981.14</v>
      </c>
      <c r="D452" s="52">
        <v>24251.11</v>
      </c>
      <c r="E452" s="79">
        <v>33644.020799999998</v>
      </c>
      <c r="F452" s="52">
        <f t="shared" si="11"/>
        <v>72876.270799999998</v>
      </c>
      <c r="G452" s="38"/>
      <c r="H452" s="77"/>
      <c r="I452" s="77"/>
      <c r="J452" s="77"/>
      <c r="K452" s="45"/>
    </row>
    <row r="453" spans="2:11" ht="17.25" x14ac:dyDescent="0.3">
      <c r="B453" s="38" t="s">
        <v>116</v>
      </c>
      <c r="C453" s="62">
        <f>5465.63-1190.45</f>
        <v>4275.18</v>
      </c>
      <c r="D453" s="52">
        <v>6128.4</v>
      </c>
      <c r="E453" s="79">
        <v>8924.7759999999998</v>
      </c>
      <c r="F453" s="52">
        <f t="shared" si="11"/>
        <v>19328.356</v>
      </c>
      <c r="G453" s="38"/>
      <c r="H453" s="77"/>
      <c r="I453" s="77"/>
      <c r="J453" s="77"/>
      <c r="K453" s="45" t="s">
        <v>55</v>
      </c>
    </row>
    <row r="454" spans="2:11" ht="17.25" x14ac:dyDescent="0.3">
      <c r="B454" s="38" t="s">
        <v>117</v>
      </c>
      <c r="C454" s="62">
        <v>1111.1199999999999</v>
      </c>
      <c r="D454" s="52">
        <v>340.28</v>
      </c>
      <c r="E454" s="79">
        <v>253.4136</v>
      </c>
      <c r="F454" s="52">
        <f t="shared" si="11"/>
        <v>1704.8136</v>
      </c>
      <c r="G454" s="38"/>
      <c r="H454" s="77"/>
      <c r="I454" s="77"/>
      <c r="J454" s="77"/>
      <c r="K454" s="45" t="s">
        <v>55</v>
      </c>
    </row>
    <row r="455" spans="2:11" ht="17.25" x14ac:dyDescent="0.3">
      <c r="B455" s="38" t="s">
        <v>118</v>
      </c>
      <c r="C455" s="39"/>
      <c r="D455" s="52">
        <v>1639.16</v>
      </c>
      <c r="E455" s="79">
        <v>1069.0208</v>
      </c>
      <c r="F455" s="52">
        <f t="shared" si="11"/>
        <v>2708.1808000000001</v>
      </c>
      <c r="G455" s="38"/>
      <c r="H455" s="77"/>
      <c r="I455" s="77"/>
      <c r="J455" s="77"/>
      <c r="K455" s="45"/>
    </row>
    <row r="456" spans="2:11" ht="17.25" x14ac:dyDescent="0.3">
      <c r="B456" s="38" t="s">
        <v>119</v>
      </c>
      <c r="C456" s="39"/>
      <c r="D456" s="52">
        <v>180.62</v>
      </c>
      <c r="E456" s="79">
        <v>29.495999999999999</v>
      </c>
      <c r="F456" s="52">
        <f t="shared" si="11"/>
        <v>210.11600000000001</v>
      </c>
      <c r="G456" s="38"/>
      <c r="H456" s="77"/>
      <c r="I456" s="77"/>
      <c r="J456" s="77"/>
      <c r="K456" s="45" t="s">
        <v>55</v>
      </c>
    </row>
    <row r="457" spans="2:11" ht="17.25" x14ac:dyDescent="0.3">
      <c r="B457" s="78" t="s">
        <v>175</v>
      </c>
      <c r="C457" s="39"/>
      <c r="D457"/>
      <c r="E457" s="79">
        <v>24.319999999999997</v>
      </c>
      <c r="F457" s="52">
        <f t="shared" si="11"/>
        <v>24.319999999999997</v>
      </c>
      <c r="G457" s="38"/>
      <c r="H457" s="77"/>
      <c r="I457" s="77"/>
      <c r="J457" s="77"/>
      <c r="K457" s="45"/>
    </row>
    <row r="458" spans="2:11" ht="17.25" x14ac:dyDescent="0.3">
      <c r="B458" s="38" t="s">
        <v>101</v>
      </c>
      <c r="C458" s="77"/>
      <c r="D458" s="52">
        <v>110819.42</v>
      </c>
      <c r="E458" s="79">
        <v>0</v>
      </c>
      <c r="F458" s="52">
        <f t="shared" ref="F458:F464" si="13">SUM(C458:E458)</f>
        <v>110819.42</v>
      </c>
      <c r="G458" s="38"/>
      <c r="H458" s="77"/>
      <c r="I458" s="77"/>
      <c r="J458" s="77"/>
      <c r="K458" s="45"/>
    </row>
    <row r="459" spans="2:11" ht="17.25" x14ac:dyDescent="0.3">
      <c r="B459" s="38"/>
      <c r="C459" s="77"/>
      <c r="D459" s="79"/>
      <c r="E459" s="79"/>
      <c r="F459" s="52"/>
      <c r="G459" s="38"/>
      <c r="H459" s="77"/>
      <c r="I459" s="77"/>
      <c r="J459" s="77"/>
      <c r="K459" s="45"/>
    </row>
    <row r="460" spans="2:11" ht="17.25" x14ac:dyDescent="0.3">
      <c r="B460" s="80" t="s">
        <v>120</v>
      </c>
      <c r="C460" s="77"/>
      <c r="D460" s="79"/>
      <c r="E460" s="79"/>
      <c r="F460" s="52"/>
      <c r="G460" s="38"/>
      <c r="H460" s="77"/>
      <c r="I460" s="77"/>
      <c r="J460" s="77"/>
      <c r="K460" s="45" t="s">
        <v>55</v>
      </c>
    </row>
    <row r="461" spans="2:11" ht="17.25" x14ac:dyDescent="0.3">
      <c r="B461" s="38" t="s">
        <v>155</v>
      </c>
      <c r="C461" s="77"/>
      <c r="D461" s="79"/>
      <c r="E461" s="79">
        <v>941.49279999999987</v>
      </c>
      <c r="F461" s="52">
        <f t="shared" si="13"/>
        <v>941.49279999999987</v>
      </c>
      <c r="G461" s="38"/>
      <c r="H461" s="77"/>
      <c r="I461" s="77"/>
      <c r="J461" s="77"/>
      <c r="K461" s="45"/>
    </row>
    <row r="462" spans="2:11" ht="17.25" x14ac:dyDescent="0.3">
      <c r="B462" s="38" t="s">
        <v>176</v>
      </c>
      <c r="C462" s="39"/>
      <c r="D462" s="79"/>
      <c r="E462" s="79">
        <v>3893.8016000000002</v>
      </c>
      <c r="F462" s="52">
        <f t="shared" si="13"/>
        <v>3893.8016000000002</v>
      </c>
      <c r="G462" s="38"/>
      <c r="H462" s="77"/>
      <c r="I462" s="77"/>
      <c r="J462" s="77"/>
      <c r="K462" s="45"/>
    </row>
    <row r="463" spans="2:11" ht="17.25" x14ac:dyDescent="0.3">
      <c r="B463" s="78" t="s">
        <v>177</v>
      </c>
      <c r="C463" s="77"/>
      <c r="D463" s="79"/>
      <c r="E463" s="79">
        <v>0</v>
      </c>
      <c r="F463" s="52">
        <f t="shared" si="13"/>
        <v>0</v>
      </c>
      <c r="G463" s="38"/>
      <c r="H463" s="77"/>
      <c r="I463" s="77"/>
      <c r="J463" s="77"/>
      <c r="K463" s="45"/>
    </row>
    <row r="464" spans="2:11" ht="17.25" x14ac:dyDescent="0.3">
      <c r="B464" s="78" t="s">
        <v>178</v>
      </c>
      <c r="C464" s="77"/>
      <c r="D464" s="79"/>
      <c r="E464" s="79">
        <v>0</v>
      </c>
      <c r="F464" s="52">
        <f t="shared" si="13"/>
        <v>0</v>
      </c>
      <c r="G464" s="38"/>
      <c r="H464" s="77"/>
      <c r="I464" s="77"/>
      <c r="J464" s="77"/>
      <c r="K464" s="45"/>
    </row>
    <row r="465" spans="2:11" ht="17.25" x14ac:dyDescent="0.3">
      <c r="B465" s="38"/>
      <c r="C465" s="77"/>
      <c r="D465" s="79"/>
      <c r="E465" s="79"/>
      <c r="F465" s="52"/>
      <c r="G465" s="38"/>
      <c r="H465" s="77"/>
      <c r="I465" s="77"/>
      <c r="J465" s="77"/>
      <c r="K465" s="45"/>
    </row>
    <row r="466" spans="2:11" ht="17.25" x14ac:dyDescent="0.3">
      <c r="B466" s="80" t="s">
        <v>121</v>
      </c>
      <c r="C466" s="77"/>
      <c r="D466" s="79"/>
      <c r="E466" s="79"/>
      <c r="F466" s="52"/>
      <c r="G466" s="38"/>
      <c r="H466" s="77"/>
      <c r="I466" s="77"/>
      <c r="J466" s="77"/>
      <c r="K466" s="45"/>
    </row>
    <row r="467" spans="2:11" ht="17.25" x14ac:dyDescent="0.3">
      <c r="B467" s="80" t="s">
        <v>122</v>
      </c>
      <c r="C467" s="77"/>
      <c r="D467" s="79"/>
      <c r="E467" s="79"/>
      <c r="F467" s="52"/>
      <c r="G467" s="38"/>
      <c r="H467" s="77"/>
      <c r="I467" s="77"/>
      <c r="J467" s="77"/>
      <c r="K467" s="45"/>
    </row>
    <row r="468" spans="2:11" ht="17.25" x14ac:dyDescent="0.3">
      <c r="B468" s="38" t="s">
        <v>123</v>
      </c>
      <c r="C468" s="77"/>
      <c r="D468" s="79"/>
      <c r="E468" s="79">
        <v>0</v>
      </c>
      <c r="F468" s="52">
        <f t="shared" ref="F468:F490" si="14">SUM(C468:E468)</f>
        <v>0</v>
      </c>
      <c r="G468" s="38"/>
      <c r="H468" s="77"/>
      <c r="I468" s="77"/>
      <c r="J468" s="77"/>
      <c r="K468" s="45"/>
    </row>
    <row r="469" spans="2:11" ht="17.25" x14ac:dyDescent="0.3">
      <c r="B469" s="38" t="s">
        <v>124</v>
      </c>
      <c r="C469" s="39"/>
      <c r="D469" s="52">
        <v>3.49</v>
      </c>
      <c r="E469" s="79">
        <v>51.352800000000002</v>
      </c>
      <c r="F469" s="52">
        <f t="shared" si="14"/>
        <v>54.842800000000004</v>
      </c>
      <c r="G469" s="38"/>
      <c r="H469" s="77"/>
      <c r="I469" s="77"/>
      <c r="J469" s="77"/>
      <c r="K469" s="45"/>
    </row>
    <row r="470" spans="2:11" ht="17.25" x14ac:dyDescent="0.3">
      <c r="B470" s="38" t="s">
        <v>125</v>
      </c>
      <c r="C470" s="39"/>
      <c r="D470" s="52">
        <v>942.77</v>
      </c>
      <c r="E470" s="79">
        <v>971.84240000000011</v>
      </c>
      <c r="F470" s="52">
        <f t="shared" si="14"/>
        <v>1914.6124</v>
      </c>
      <c r="G470" s="38"/>
      <c r="H470" s="77"/>
      <c r="I470" s="77"/>
      <c r="J470" s="77"/>
      <c r="K470" s="45"/>
    </row>
    <row r="471" spans="2:11" ht="17.25" x14ac:dyDescent="0.3">
      <c r="B471" s="38" t="s">
        <v>126</v>
      </c>
      <c r="C471" s="39"/>
      <c r="D471" s="52"/>
      <c r="E471" s="79">
        <v>0</v>
      </c>
      <c r="F471" s="52">
        <f t="shared" si="14"/>
        <v>0</v>
      </c>
      <c r="G471" s="38"/>
      <c r="H471" s="77"/>
      <c r="I471" s="77"/>
      <c r="J471" s="77"/>
      <c r="K471" s="45"/>
    </row>
    <row r="472" spans="2:11" ht="17.25" x14ac:dyDescent="0.3">
      <c r="B472" s="38" t="s">
        <v>127</v>
      </c>
      <c r="C472" s="39"/>
      <c r="D472" s="52"/>
      <c r="E472" s="79">
        <v>0</v>
      </c>
      <c r="F472" s="52">
        <f t="shared" si="14"/>
        <v>0</v>
      </c>
      <c r="G472" s="38"/>
      <c r="H472" s="77"/>
      <c r="I472" s="77"/>
      <c r="J472" s="77"/>
      <c r="K472" s="45"/>
    </row>
    <row r="473" spans="2:11" ht="17.25" x14ac:dyDescent="0.3">
      <c r="B473" s="38" t="s">
        <v>128</v>
      </c>
      <c r="C473" s="66">
        <v>542</v>
      </c>
      <c r="D473" s="52"/>
      <c r="E473" s="79">
        <v>0</v>
      </c>
      <c r="F473" s="52">
        <f>SUM(C473:E473)</f>
        <v>542</v>
      </c>
      <c r="G473" s="38"/>
      <c r="H473" s="77"/>
      <c r="I473" s="77"/>
      <c r="J473" s="77"/>
      <c r="K473" s="45"/>
    </row>
    <row r="474" spans="2:11" ht="17.25" x14ac:dyDescent="0.3">
      <c r="B474" s="38" t="s">
        <v>129</v>
      </c>
      <c r="C474" s="39"/>
      <c r="D474" s="52"/>
      <c r="E474" s="79">
        <v>2.7200000000000002E-2</v>
      </c>
      <c r="F474" s="52">
        <f>SUM(C474:E474)</f>
        <v>2.7200000000000002E-2</v>
      </c>
      <c r="G474" s="38"/>
      <c r="H474" s="77"/>
      <c r="I474" s="77"/>
      <c r="J474" s="77"/>
      <c r="K474" s="45" t="s">
        <v>55</v>
      </c>
    </row>
    <row r="475" spans="2:11" ht="17.25" x14ac:dyDescent="0.3">
      <c r="B475" s="38" t="s">
        <v>130</v>
      </c>
      <c r="C475" s="1"/>
      <c r="D475" s="52"/>
      <c r="E475" s="79">
        <v>0</v>
      </c>
      <c r="F475" s="52">
        <f t="shared" si="14"/>
        <v>0</v>
      </c>
      <c r="G475" s="38"/>
      <c r="H475" s="77"/>
      <c r="I475" s="77"/>
      <c r="J475" s="77"/>
      <c r="K475" s="45"/>
    </row>
    <row r="476" spans="2:11" ht="17.25" x14ac:dyDescent="0.3">
      <c r="B476" s="38" t="s">
        <v>131</v>
      </c>
      <c r="C476" s="39"/>
      <c r="D476" s="52"/>
      <c r="E476" s="79">
        <v>1096.9424000000001</v>
      </c>
      <c r="F476" s="52">
        <f t="shared" si="14"/>
        <v>1096.9424000000001</v>
      </c>
      <c r="G476" s="38"/>
      <c r="H476" s="77"/>
      <c r="I476" s="77"/>
      <c r="J476" s="77"/>
      <c r="K476" s="45" t="s">
        <v>55</v>
      </c>
    </row>
    <row r="477" spans="2:11" ht="17.25" x14ac:dyDescent="0.3">
      <c r="B477" s="38" t="s">
        <v>132</v>
      </c>
      <c r="C477" s="39"/>
      <c r="D477"/>
      <c r="E477" s="79">
        <v>0</v>
      </c>
      <c r="F477" s="52">
        <f t="shared" si="14"/>
        <v>0</v>
      </c>
      <c r="G477" s="38"/>
      <c r="H477" s="77"/>
      <c r="I477" s="77"/>
      <c r="J477" s="77"/>
      <c r="K477" s="45"/>
    </row>
    <row r="478" spans="2:11" ht="17.25" x14ac:dyDescent="0.3">
      <c r="B478" s="38" t="s">
        <v>133</v>
      </c>
      <c r="C478" s="39"/>
      <c r="D478" s="52"/>
      <c r="E478" s="79">
        <v>87.04</v>
      </c>
      <c r="F478" s="52">
        <f t="shared" si="14"/>
        <v>87.04</v>
      </c>
      <c r="G478" s="38"/>
      <c r="H478" s="77"/>
      <c r="I478" s="77"/>
      <c r="J478" s="77"/>
      <c r="K478" s="45"/>
    </row>
    <row r="479" spans="2:11" ht="17.25" x14ac:dyDescent="0.3">
      <c r="B479" s="38" t="s">
        <v>134</v>
      </c>
      <c r="C479" s="39"/>
      <c r="D479" s="52"/>
      <c r="E479" s="79">
        <v>0</v>
      </c>
      <c r="F479" s="52">
        <f t="shared" si="14"/>
        <v>0</v>
      </c>
      <c r="G479" s="38"/>
      <c r="H479" s="77"/>
      <c r="I479" s="77"/>
      <c r="J479" s="77"/>
      <c r="K479" s="45"/>
    </row>
    <row r="480" spans="2:11" ht="17.25" x14ac:dyDescent="0.3">
      <c r="B480" s="78" t="s">
        <v>179</v>
      </c>
      <c r="C480" s="39"/>
      <c r="D480" s="52"/>
      <c r="E480" s="79">
        <v>0</v>
      </c>
      <c r="F480" s="52">
        <f t="shared" si="14"/>
        <v>0</v>
      </c>
      <c r="G480" s="38"/>
      <c r="H480" s="77"/>
      <c r="I480" s="77"/>
      <c r="J480" s="77"/>
      <c r="K480" s="45"/>
    </row>
    <row r="481" spans="2:11" ht="17.25" x14ac:dyDescent="0.3">
      <c r="B481" s="78" t="s">
        <v>180</v>
      </c>
      <c r="C481" s="77"/>
      <c r="D481" s="79"/>
      <c r="E481" s="79">
        <v>24.789600000000004</v>
      </c>
      <c r="F481" s="52">
        <f t="shared" si="14"/>
        <v>24.789600000000004</v>
      </c>
      <c r="G481" s="38"/>
      <c r="H481" s="77"/>
      <c r="I481" s="77"/>
      <c r="J481" s="77"/>
      <c r="K481" s="45"/>
    </row>
    <row r="482" spans="2:11" ht="17.25" x14ac:dyDescent="0.3">
      <c r="B482" s="78" t="s">
        <v>181</v>
      </c>
      <c r="C482" s="77"/>
      <c r="D482" s="79"/>
      <c r="E482" s="79">
        <v>0</v>
      </c>
      <c r="F482" s="52">
        <f t="shared" si="14"/>
        <v>0</v>
      </c>
      <c r="G482" s="38"/>
      <c r="H482" s="77"/>
      <c r="I482" s="77"/>
      <c r="J482" s="77"/>
      <c r="K482" s="45"/>
    </row>
    <row r="483" spans="2:11" ht="17.25" x14ac:dyDescent="0.3">
      <c r="B483" s="78" t="s">
        <v>182</v>
      </c>
      <c r="C483" s="77"/>
      <c r="D483" s="79"/>
      <c r="E483" s="79">
        <v>253.64</v>
      </c>
      <c r="F483" s="52">
        <f t="shared" si="14"/>
        <v>253.64</v>
      </c>
      <c r="G483" s="38"/>
      <c r="H483" s="77"/>
      <c r="I483" s="77"/>
      <c r="J483" s="77"/>
      <c r="K483" s="45"/>
    </row>
    <row r="484" spans="2:11" ht="17.25" x14ac:dyDescent="0.3">
      <c r="B484" s="78" t="s">
        <v>183</v>
      </c>
      <c r="C484" s="77"/>
      <c r="D484" s="79"/>
      <c r="E484" s="79">
        <v>1005.68</v>
      </c>
      <c r="F484" s="52">
        <f t="shared" si="14"/>
        <v>1005.68</v>
      </c>
      <c r="G484" s="38"/>
      <c r="H484" s="77"/>
      <c r="I484" s="77"/>
      <c r="J484" s="77"/>
      <c r="K484" s="45"/>
    </row>
    <row r="485" spans="2:11" ht="17.25" x14ac:dyDescent="0.3">
      <c r="B485" s="78" t="s">
        <v>184</v>
      </c>
      <c r="C485" s="77"/>
      <c r="D485" s="79"/>
      <c r="E485" s="79">
        <v>368</v>
      </c>
      <c r="F485" s="52">
        <f t="shared" si="14"/>
        <v>368</v>
      </c>
      <c r="G485" s="38"/>
      <c r="H485" s="77"/>
      <c r="I485" s="77"/>
      <c r="J485" s="77"/>
      <c r="K485" s="45"/>
    </row>
    <row r="486" spans="2:11" ht="17.25" x14ac:dyDescent="0.3">
      <c r="B486" s="78" t="s">
        <v>185</v>
      </c>
      <c r="C486" s="77"/>
      <c r="D486" s="79"/>
      <c r="E486" s="79">
        <v>0</v>
      </c>
      <c r="F486" s="52">
        <f t="shared" si="14"/>
        <v>0</v>
      </c>
      <c r="G486" s="38"/>
      <c r="H486" s="77"/>
      <c r="I486" s="77"/>
      <c r="J486" s="77"/>
      <c r="K486" s="45"/>
    </row>
    <row r="487" spans="2:11" ht="17.25" x14ac:dyDescent="0.3">
      <c r="B487" s="78" t="s">
        <v>186</v>
      </c>
      <c r="C487" s="39"/>
      <c r="D487" s="79"/>
      <c r="E487" s="79">
        <v>0</v>
      </c>
      <c r="F487" s="52">
        <f t="shared" si="14"/>
        <v>0</v>
      </c>
      <c r="G487" s="38"/>
      <c r="H487" s="77"/>
      <c r="I487" s="77"/>
      <c r="J487" s="77"/>
      <c r="K487" s="45"/>
    </row>
    <row r="488" spans="2:11" ht="17.25" x14ac:dyDescent="0.3">
      <c r="B488" s="38"/>
      <c r="C488" s="77"/>
      <c r="D488" s="79"/>
      <c r="E488" s="79"/>
      <c r="F488" s="52"/>
      <c r="G488" s="38"/>
      <c r="H488" s="77"/>
      <c r="I488" s="77"/>
      <c r="J488" s="77"/>
      <c r="K488" s="45"/>
    </row>
    <row r="489" spans="2:11" ht="17.25" x14ac:dyDescent="0.3">
      <c r="B489" s="80" t="s">
        <v>135</v>
      </c>
      <c r="C489" s="77"/>
      <c r="D489" s="79"/>
      <c r="E489" s="79"/>
      <c r="F489" s="52"/>
      <c r="G489" s="38"/>
      <c r="H489" s="77"/>
      <c r="I489" s="77"/>
      <c r="J489" s="77"/>
      <c r="K489" s="45"/>
    </row>
    <row r="490" spans="2:11" ht="17.25" x14ac:dyDescent="0.3">
      <c r="B490" s="38" t="s">
        <v>136</v>
      </c>
      <c r="C490" s="40"/>
      <c r="D490" s="79"/>
      <c r="E490" s="79">
        <v>501.22</v>
      </c>
      <c r="F490" s="52">
        <f t="shared" si="14"/>
        <v>501.22</v>
      </c>
      <c r="G490" s="38"/>
      <c r="H490" s="77"/>
      <c r="I490" s="77"/>
      <c r="J490" s="77"/>
      <c r="K490" s="45"/>
    </row>
    <row r="491" spans="2:11" ht="17.25" x14ac:dyDescent="0.3">
      <c r="B491" s="38"/>
      <c r="C491" s="77"/>
      <c r="D491" s="79"/>
      <c r="E491" s="79"/>
      <c r="F491" s="52"/>
      <c r="G491" s="38"/>
      <c r="H491" s="77"/>
      <c r="I491" s="77"/>
      <c r="J491" s="77"/>
      <c r="K491" s="45"/>
    </row>
    <row r="492" spans="2:11" ht="17.25" x14ac:dyDescent="0.3">
      <c r="B492" s="84" t="s">
        <v>137</v>
      </c>
      <c r="C492" s="77"/>
      <c r="D492" s="79"/>
      <c r="E492" s="79"/>
      <c r="F492" s="52"/>
      <c r="G492" s="38"/>
      <c r="H492" s="77"/>
      <c r="I492" s="77"/>
      <c r="J492" s="77"/>
      <c r="K492" s="45"/>
    </row>
    <row r="493" spans="2:11" ht="17.25" x14ac:dyDescent="0.3">
      <c r="B493" s="85" t="s">
        <v>138</v>
      </c>
      <c r="C493" s="66">
        <v>9396.26</v>
      </c>
      <c r="D493" s="79"/>
      <c r="E493" s="79">
        <v>2166.7199999999998</v>
      </c>
      <c r="F493" s="52">
        <f>SUM(C493:E493)</f>
        <v>11562.98</v>
      </c>
      <c r="G493" s="38"/>
      <c r="H493" s="77"/>
      <c r="I493" s="77"/>
      <c r="J493" s="77"/>
      <c r="K493" s="45"/>
    </row>
    <row r="494" spans="2:11" ht="17.25" x14ac:dyDescent="0.3">
      <c r="B494" s="85" t="s">
        <v>139</v>
      </c>
      <c r="C494" s="77"/>
      <c r="D494" s="79"/>
      <c r="E494" s="79">
        <v>994.66799999999978</v>
      </c>
      <c r="F494" s="52">
        <f>SUM(C494:E494)</f>
        <v>994.66799999999978</v>
      </c>
      <c r="G494" s="38"/>
      <c r="H494" s="77"/>
      <c r="I494" s="77"/>
      <c r="J494" s="77"/>
      <c r="K494" s="45"/>
    </row>
    <row r="495" spans="2:11" ht="18" thickBot="1" x14ac:dyDescent="0.35">
      <c r="B495" s="85"/>
      <c r="C495" s="77"/>
      <c r="D495" s="79"/>
      <c r="E495" s="79"/>
      <c r="F495" s="52"/>
      <c r="G495" s="38"/>
      <c r="H495" s="77"/>
      <c r="I495" s="77"/>
      <c r="J495" s="77"/>
      <c r="K495" s="45"/>
    </row>
    <row r="496" spans="2:11" ht="17.25" thickBot="1" x14ac:dyDescent="0.3">
      <c r="B496" s="91" t="s">
        <v>140</v>
      </c>
      <c r="C496" s="92">
        <f>SUM(C393:C494)</f>
        <v>32821.86</v>
      </c>
      <c r="D496" s="130">
        <f>SUM(D393:D494)</f>
        <v>156115.49</v>
      </c>
      <c r="E496" s="130">
        <f>SUM(E393:E494)</f>
        <v>73365.537599999981</v>
      </c>
      <c r="F496" s="130">
        <f>SUM(F393:F494)</f>
        <v>262302.88760000007</v>
      </c>
      <c r="G496" s="91" t="s">
        <v>140</v>
      </c>
      <c r="H496" s="130">
        <f>SUM(H393:H494)</f>
        <v>287521.68</v>
      </c>
      <c r="I496" s="130">
        <f>SUM(I393:I494)</f>
        <v>700</v>
      </c>
      <c r="J496" s="130">
        <f>SUM(J393:J494)</f>
        <v>2168.2912000000001</v>
      </c>
      <c r="K496" s="130">
        <f>SUM(K393:K494)</f>
        <v>290389.97120000003</v>
      </c>
    </row>
    <row r="497" spans="1:1025" ht="16.5" thickBot="1" x14ac:dyDescent="0.3">
      <c r="D497" s="34"/>
      <c r="E497" s="34"/>
      <c r="H497" s="34" t="s">
        <v>55</v>
      </c>
      <c r="K497" s="46"/>
    </row>
    <row r="498" spans="1:1025" ht="19.5" thickTop="1" thickBot="1" x14ac:dyDescent="0.3">
      <c r="B498" s="43" t="s">
        <v>141</v>
      </c>
      <c r="C498" s="44"/>
      <c r="D498" s="55"/>
      <c r="E498" s="55"/>
      <c r="F498" s="56">
        <f>K496-F496</f>
        <v>28087.083599999954</v>
      </c>
      <c r="H498" s="42" t="s">
        <v>55</v>
      </c>
    </row>
    <row r="499" spans="1:1025" s="2" customFormat="1" ht="18.75" thickTop="1" x14ac:dyDescent="0.25">
      <c r="A499" s="69"/>
      <c r="B499" s="100"/>
      <c r="C499" s="115"/>
      <c r="D499" s="100"/>
      <c r="E499" s="100"/>
      <c r="F499" s="101"/>
      <c r="G499" s="69"/>
      <c r="H499" s="70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69"/>
      <c r="AE499" s="69"/>
      <c r="AF499" s="69"/>
      <c r="AG499" s="69"/>
      <c r="AH499" s="69"/>
      <c r="AI499" s="69"/>
      <c r="AJ499" s="69"/>
      <c r="AK499" s="69"/>
      <c r="AL499" s="69"/>
      <c r="AM499" s="69"/>
      <c r="AN499" s="69"/>
      <c r="AO499" s="69"/>
      <c r="AP499" s="69"/>
      <c r="AQ499" s="69"/>
      <c r="AR499" s="69"/>
      <c r="AS499" s="69"/>
      <c r="AT499" s="69"/>
      <c r="AU499" s="69"/>
      <c r="AV499" s="69"/>
      <c r="AW499" s="69"/>
      <c r="AX499" s="69"/>
      <c r="AY499" s="69"/>
      <c r="AZ499" s="69"/>
      <c r="BA499" s="69"/>
      <c r="BB499" s="69"/>
      <c r="BC499" s="69"/>
      <c r="BD499" s="69"/>
      <c r="BE499" s="69"/>
      <c r="BF499" s="69"/>
      <c r="BG499" s="69"/>
      <c r="BH499" s="69"/>
      <c r="BI499" s="69"/>
      <c r="BJ499" s="69"/>
      <c r="BK499" s="69"/>
      <c r="BL499" s="69"/>
      <c r="BM499" s="69"/>
      <c r="BN499" s="69"/>
      <c r="BO499" s="69"/>
      <c r="BP499" s="69"/>
      <c r="BQ499" s="69"/>
      <c r="BR499" s="69"/>
      <c r="BS499" s="69"/>
      <c r="BT499" s="69"/>
      <c r="BU499" s="69"/>
      <c r="BV499" s="69"/>
      <c r="BW499" s="69"/>
      <c r="BX499" s="69"/>
      <c r="BY499" s="69"/>
      <c r="BZ499" s="69"/>
      <c r="CA499" s="69"/>
      <c r="CB499" s="69"/>
      <c r="CC499" s="69"/>
      <c r="CD499" s="69"/>
      <c r="CE499" s="69"/>
      <c r="CF499" s="69"/>
      <c r="CG499" s="69"/>
      <c r="CH499" s="69"/>
      <c r="CI499" s="69"/>
      <c r="CJ499" s="69"/>
      <c r="CK499" s="69"/>
      <c r="CL499" s="69"/>
      <c r="CM499" s="69"/>
      <c r="CN499" s="69"/>
      <c r="CO499" s="69"/>
      <c r="CP499" s="69"/>
      <c r="CQ499" s="69"/>
      <c r="CR499" s="69"/>
      <c r="CS499" s="69"/>
      <c r="CT499" s="69"/>
      <c r="CU499" s="69"/>
      <c r="CV499" s="69"/>
      <c r="CW499" s="69"/>
      <c r="CX499" s="69"/>
      <c r="CY499" s="69"/>
      <c r="CZ499" s="69"/>
      <c r="DA499" s="69"/>
      <c r="DB499" s="69"/>
      <c r="DC499" s="69"/>
      <c r="DD499" s="69"/>
      <c r="DE499" s="69"/>
      <c r="DF499" s="69"/>
      <c r="DG499" s="69"/>
      <c r="DH499" s="69"/>
      <c r="DI499" s="69"/>
      <c r="DJ499" s="69"/>
      <c r="DK499" s="69"/>
      <c r="DL499" s="69"/>
      <c r="DM499" s="69"/>
      <c r="DN499" s="69"/>
      <c r="DO499" s="69"/>
      <c r="DP499" s="69"/>
      <c r="DQ499" s="69"/>
      <c r="DR499" s="69"/>
      <c r="DS499" s="69"/>
      <c r="DT499" s="69"/>
      <c r="DU499" s="69"/>
      <c r="DV499" s="69"/>
      <c r="DW499" s="69"/>
      <c r="DX499" s="69"/>
      <c r="DY499" s="69"/>
      <c r="DZ499" s="69"/>
      <c r="EA499" s="69"/>
      <c r="EB499" s="69"/>
      <c r="EC499" s="69"/>
      <c r="ED499" s="69"/>
      <c r="EE499" s="69"/>
      <c r="EF499" s="69"/>
      <c r="EG499" s="69"/>
      <c r="EH499" s="69"/>
      <c r="EI499" s="69"/>
      <c r="EJ499" s="69"/>
      <c r="EK499" s="69"/>
      <c r="EL499" s="69"/>
      <c r="EM499" s="69"/>
      <c r="EN499" s="69"/>
      <c r="EO499" s="69"/>
      <c r="EP499" s="69"/>
      <c r="EQ499" s="69"/>
      <c r="ER499" s="69"/>
      <c r="ES499" s="69"/>
      <c r="ET499" s="69"/>
      <c r="EU499" s="69"/>
      <c r="EV499" s="69"/>
      <c r="EW499" s="69"/>
      <c r="EX499" s="69"/>
      <c r="EY499" s="69"/>
      <c r="EZ499" s="69"/>
      <c r="FA499" s="69"/>
      <c r="FB499" s="69"/>
      <c r="FC499" s="69"/>
      <c r="FD499" s="69"/>
      <c r="FE499" s="69"/>
      <c r="FF499" s="69"/>
      <c r="FG499" s="69"/>
      <c r="FH499" s="69"/>
      <c r="FI499" s="69"/>
      <c r="FJ499" s="69"/>
      <c r="FK499" s="69"/>
      <c r="FL499" s="69"/>
      <c r="FM499" s="69"/>
      <c r="FN499" s="69"/>
      <c r="FO499" s="69"/>
      <c r="FP499" s="69"/>
      <c r="FQ499" s="69"/>
      <c r="FR499" s="69"/>
      <c r="FS499" s="69"/>
      <c r="FT499" s="69"/>
      <c r="FU499" s="69"/>
      <c r="FV499" s="69"/>
      <c r="FW499" s="69"/>
      <c r="FX499" s="69"/>
      <c r="FY499" s="69"/>
      <c r="FZ499" s="69"/>
      <c r="GA499" s="69"/>
      <c r="GB499" s="69"/>
      <c r="GC499" s="69"/>
      <c r="GD499" s="69"/>
      <c r="GE499" s="69"/>
      <c r="GF499" s="69"/>
      <c r="GG499" s="69"/>
      <c r="GH499" s="69"/>
      <c r="GI499" s="69"/>
      <c r="GJ499" s="69"/>
      <c r="GK499" s="69"/>
      <c r="GL499" s="69"/>
      <c r="GM499" s="69"/>
      <c r="GN499" s="69"/>
      <c r="GO499" s="69"/>
      <c r="GP499" s="69"/>
      <c r="GQ499" s="69"/>
      <c r="GR499" s="69"/>
      <c r="GS499" s="69"/>
      <c r="GT499" s="69"/>
      <c r="GU499" s="69"/>
      <c r="GV499" s="69"/>
      <c r="GW499" s="69"/>
      <c r="GX499" s="69"/>
      <c r="GY499" s="69"/>
      <c r="GZ499" s="69"/>
      <c r="HA499" s="69"/>
      <c r="HB499" s="69"/>
      <c r="HC499" s="69"/>
      <c r="HD499" s="69"/>
      <c r="HE499" s="69"/>
      <c r="HF499" s="69"/>
      <c r="HG499" s="69"/>
      <c r="HH499" s="69"/>
      <c r="HI499" s="69"/>
      <c r="HJ499" s="69"/>
      <c r="HK499" s="69"/>
      <c r="HL499" s="69"/>
      <c r="HM499" s="69"/>
      <c r="HN499" s="69"/>
      <c r="HO499" s="69"/>
      <c r="HP499" s="69"/>
      <c r="HQ499" s="69"/>
      <c r="HR499" s="69"/>
      <c r="HS499" s="69"/>
      <c r="HT499" s="69"/>
      <c r="HU499" s="69"/>
      <c r="HV499" s="69"/>
      <c r="HW499" s="69"/>
      <c r="HX499" s="69"/>
      <c r="HY499" s="69"/>
      <c r="HZ499" s="69"/>
      <c r="IA499" s="69"/>
      <c r="IB499" s="69"/>
      <c r="IC499" s="69"/>
      <c r="ID499" s="69"/>
      <c r="IE499" s="69"/>
      <c r="IF499" s="69"/>
      <c r="IG499" s="69"/>
      <c r="IH499" s="69"/>
      <c r="II499" s="69"/>
      <c r="IJ499" s="69"/>
      <c r="IK499" s="69"/>
      <c r="IL499" s="69"/>
      <c r="IM499" s="69"/>
      <c r="IN499" s="69"/>
      <c r="IO499" s="69"/>
      <c r="IP499" s="69"/>
      <c r="IQ499" s="69"/>
      <c r="IR499" s="69"/>
      <c r="IS499" s="69"/>
      <c r="IT499" s="69"/>
      <c r="IU499" s="69"/>
      <c r="IV499" s="69"/>
      <c r="IW499" s="69"/>
      <c r="IX499" s="69"/>
      <c r="IY499" s="69"/>
      <c r="IZ499" s="69"/>
      <c r="JA499" s="69"/>
      <c r="JB499" s="69"/>
      <c r="JC499" s="69"/>
      <c r="JD499" s="69"/>
      <c r="JE499" s="69"/>
      <c r="JF499" s="69"/>
      <c r="JG499" s="69"/>
      <c r="JH499" s="69"/>
      <c r="JI499" s="69"/>
      <c r="JJ499" s="69"/>
      <c r="JK499" s="69"/>
      <c r="JL499" s="69"/>
      <c r="JM499" s="69"/>
      <c r="JN499" s="69"/>
      <c r="JO499" s="69"/>
      <c r="JP499" s="69"/>
      <c r="JQ499" s="69"/>
      <c r="JR499" s="69"/>
      <c r="JS499" s="69"/>
      <c r="JT499" s="69"/>
      <c r="JU499" s="69"/>
      <c r="JV499" s="69"/>
      <c r="JW499" s="69"/>
      <c r="JX499" s="69"/>
      <c r="JY499" s="69"/>
      <c r="JZ499" s="69"/>
      <c r="KA499" s="69"/>
      <c r="KB499" s="69"/>
      <c r="KC499" s="69"/>
      <c r="KD499" s="69"/>
      <c r="KE499" s="69"/>
      <c r="KF499" s="69"/>
      <c r="KG499" s="69"/>
      <c r="KH499" s="69"/>
      <c r="KI499" s="69"/>
      <c r="KJ499" s="69"/>
      <c r="KK499" s="69"/>
      <c r="KL499" s="69"/>
      <c r="KM499" s="69"/>
      <c r="KN499" s="69"/>
      <c r="KO499" s="69"/>
      <c r="KP499" s="69"/>
      <c r="KQ499" s="69"/>
      <c r="KR499" s="69"/>
      <c r="KS499" s="69"/>
      <c r="KT499" s="69"/>
      <c r="KU499" s="69"/>
      <c r="KV499" s="69"/>
      <c r="KW499" s="69"/>
      <c r="KX499" s="69"/>
      <c r="KY499" s="69"/>
      <c r="KZ499" s="69"/>
      <c r="LA499" s="69"/>
      <c r="LB499" s="69"/>
      <c r="LC499" s="69"/>
      <c r="LD499" s="69"/>
      <c r="LE499" s="69"/>
      <c r="LF499" s="69"/>
      <c r="LG499" s="69"/>
      <c r="LH499" s="69"/>
      <c r="LI499" s="69"/>
      <c r="LJ499" s="69"/>
      <c r="LK499" s="69"/>
      <c r="LL499" s="69"/>
      <c r="LM499" s="69"/>
      <c r="LN499" s="69"/>
      <c r="LO499" s="69"/>
      <c r="LP499" s="69"/>
      <c r="LQ499" s="69"/>
      <c r="LR499" s="69"/>
      <c r="LS499" s="69"/>
      <c r="LT499" s="69"/>
      <c r="LU499" s="69"/>
      <c r="LV499" s="69"/>
      <c r="LW499" s="69"/>
      <c r="LX499" s="69"/>
      <c r="LY499" s="69"/>
      <c r="LZ499" s="69"/>
      <c r="MA499" s="69"/>
      <c r="MB499" s="69"/>
      <c r="MC499" s="69"/>
      <c r="MD499" s="69"/>
      <c r="ME499" s="69"/>
      <c r="MF499" s="69"/>
      <c r="MG499" s="69"/>
      <c r="MH499" s="69"/>
      <c r="MI499" s="69"/>
      <c r="MJ499" s="69"/>
      <c r="MK499" s="69"/>
      <c r="ML499" s="69"/>
      <c r="MM499" s="69"/>
      <c r="MN499" s="69"/>
      <c r="MO499" s="69"/>
      <c r="MP499" s="69"/>
      <c r="MQ499" s="69"/>
      <c r="MR499" s="69"/>
      <c r="MS499" s="69"/>
      <c r="MT499" s="69"/>
      <c r="MU499" s="69"/>
      <c r="MV499" s="69"/>
      <c r="MW499" s="69"/>
      <c r="MX499" s="69"/>
      <c r="MY499" s="69"/>
      <c r="MZ499" s="69"/>
      <c r="NA499" s="69"/>
      <c r="NB499" s="69"/>
      <c r="NC499" s="69"/>
      <c r="ND499" s="69"/>
      <c r="NE499" s="69"/>
      <c r="NF499" s="69"/>
      <c r="NG499" s="69"/>
      <c r="NH499" s="69"/>
      <c r="NI499" s="69"/>
      <c r="NJ499" s="69"/>
      <c r="NK499" s="69"/>
      <c r="NL499" s="69"/>
      <c r="NM499" s="69"/>
      <c r="NN499" s="69"/>
      <c r="NO499" s="69"/>
      <c r="NP499" s="69"/>
      <c r="NQ499" s="69"/>
      <c r="NR499" s="69"/>
      <c r="NS499" s="69"/>
      <c r="NT499" s="69"/>
      <c r="NU499" s="69"/>
      <c r="NV499" s="69"/>
      <c r="NW499" s="69"/>
      <c r="NX499" s="69"/>
      <c r="NY499" s="69"/>
      <c r="NZ499" s="69"/>
      <c r="OA499" s="69"/>
      <c r="OB499" s="69"/>
      <c r="OC499" s="69"/>
      <c r="OD499" s="69"/>
      <c r="OE499" s="69"/>
      <c r="OF499" s="69"/>
      <c r="OG499" s="69"/>
      <c r="OH499" s="69"/>
      <c r="OI499" s="69"/>
      <c r="OJ499" s="69"/>
      <c r="OK499" s="69"/>
      <c r="OL499" s="69"/>
      <c r="OM499" s="69"/>
      <c r="ON499" s="69"/>
      <c r="OO499" s="69"/>
      <c r="OP499" s="69"/>
      <c r="OQ499" s="69"/>
      <c r="OR499" s="69"/>
      <c r="OS499" s="69"/>
      <c r="OT499" s="69"/>
      <c r="OU499" s="69"/>
      <c r="OV499" s="69"/>
      <c r="OW499" s="69"/>
      <c r="OX499" s="69"/>
      <c r="OY499" s="69"/>
      <c r="OZ499" s="69"/>
      <c r="PA499" s="69"/>
      <c r="PB499" s="69"/>
      <c r="PC499" s="69"/>
      <c r="PD499" s="69"/>
      <c r="PE499" s="69"/>
      <c r="PF499" s="69"/>
      <c r="PG499" s="69"/>
      <c r="PH499" s="69"/>
      <c r="PI499" s="69"/>
      <c r="PJ499" s="69"/>
      <c r="PK499" s="69"/>
      <c r="PL499" s="69"/>
      <c r="PM499" s="69"/>
      <c r="PN499" s="69"/>
      <c r="PO499" s="69"/>
      <c r="PP499" s="69"/>
      <c r="PQ499" s="69"/>
      <c r="PR499" s="69"/>
      <c r="PS499" s="69"/>
      <c r="PT499" s="69"/>
      <c r="PU499" s="69"/>
      <c r="PV499" s="69"/>
      <c r="PW499" s="69"/>
      <c r="PX499" s="69"/>
      <c r="PY499" s="69"/>
      <c r="PZ499" s="69"/>
      <c r="QA499" s="69"/>
      <c r="QB499" s="69"/>
      <c r="QC499" s="69"/>
      <c r="QD499" s="69"/>
      <c r="QE499" s="69"/>
      <c r="QF499" s="69"/>
      <c r="QG499" s="69"/>
      <c r="QH499" s="69"/>
      <c r="QI499" s="69"/>
      <c r="QJ499" s="69"/>
      <c r="QK499" s="69"/>
      <c r="QL499" s="69"/>
      <c r="QM499" s="69"/>
      <c r="QN499" s="69"/>
      <c r="QO499" s="69"/>
      <c r="QP499" s="69"/>
      <c r="QQ499" s="69"/>
      <c r="QR499" s="69"/>
      <c r="QS499" s="69"/>
      <c r="QT499" s="69"/>
      <c r="QU499" s="69"/>
      <c r="QV499" s="69"/>
      <c r="QW499" s="69"/>
      <c r="QX499" s="69"/>
      <c r="QY499" s="69"/>
      <c r="QZ499" s="69"/>
      <c r="RA499" s="69"/>
      <c r="RB499" s="69"/>
      <c r="RC499" s="69"/>
      <c r="RD499" s="69"/>
      <c r="RE499" s="69"/>
      <c r="RF499" s="69"/>
      <c r="RG499" s="69"/>
      <c r="RH499" s="69"/>
      <c r="RI499" s="69"/>
      <c r="RJ499" s="69"/>
      <c r="RK499" s="69"/>
      <c r="RL499" s="69"/>
      <c r="RM499" s="69"/>
      <c r="RN499" s="69"/>
      <c r="RO499" s="69"/>
      <c r="RP499" s="69"/>
      <c r="RQ499" s="69"/>
      <c r="RR499" s="69"/>
      <c r="RS499" s="69"/>
      <c r="RT499" s="69"/>
      <c r="RU499" s="69"/>
      <c r="RV499" s="69"/>
      <c r="RW499" s="69"/>
      <c r="RX499" s="69"/>
      <c r="RY499" s="69"/>
      <c r="RZ499" s="69"/>
      <c r="SA499" s="69"/>
      <c r="SB499" s="69"/>
      <c r="SC499" s="69"/>
      <c r="SD499" s="69"/>
      <c r="SE499" s="69"/>
      <c r="SF499" s="69"/>
      <c r="SG499" s="69"/>
      <c r="SH499" s="69"/>
      <c r="SI499" s="69"/>
      <c r="SJ499" s="69"/>
      <c r="SK499" s="69"/>
      <c r="SL499" s="69"/>
      <c r="SM499" s="69"/>
      <c r="SN499" s="69"/>
      <c r="SO499" s="69"/>
      <c r="SP499" s="69"/>
      <c r="SQ499" s="69"/>
      <c r="SR499" s="69"/>
      <c r="SS499" s="69"/>
      <c r="ST499" s="69"/>
      <c r="SU499" s="69"/>
      <c r="SV499" s="69"/>
      <c r="SW499" s="69"/>
      <c r="SX499" s="69"/>
      <c r="SY499" s="69"/>
      <c r="SZ499" s="69"/>
      <c r="TA499" s="69"/>
      <c r="TB499" s="69"/>
      <c r="TC499" s="69"/>
      <c r="TD499" s="69"/>
      <c r="TE499" s="69"/>
      <c r="TF499" s="69"/>
      <c r="TG499" s="69"/>
      <c r="TH499" s="69"/>
      <c r="TI499" s="69"/>
      <c r="TJ499" s="69"/>
      <c r="TK499" s="69"/>
      <c r="TL499" s="69"/>
      <c r="TM499" s="69"/>
      <c r="TN499" s="69"/>
      <c r="TO499" s="69"/>
      <c r="TP499" s="69"/>
      <c r="TQ499" s="69"/>
      <c r="TR499" s="69"/>
      <c r="TS499" s="69"/>
      <c r="TT499" s="69"/>
      <c r="TU499" s="69"/>
      <c r="TV499" s="69"/>
      <c r="TW499" s="69"/>
      <c r="TX499" s="69"/>
      <c r="TY499" s="69"/>
      <c r="TZ499" s="69"/>
      <c r="UA499" s="69"/>
      <c r="UB499" s="69"/>
      <c r="UC499" s="69"/>
      <c r="UD499" s="69"/>
      <c r="UE499" s="69"/>
      <c r="UF499" s="69"/>
      <c r="UG499" s="69"/>
      <c r="UH499" s="69"/>
      <c r="UI499" s="69"/>
      <c r="UJ499" s="69"/>
      <c r="UK499" s="69"/>
      <c r="UL499" s="69"/>
      <c r="UM499" s="69"/>
      <c r="UN499" s="69"/>
      <c r="UO499" s="69"/>
      <c r="UP499" s="69"/>
      <c r="UQ499" s="69"/>
      <c r="UR499" s="69"/>
      <c r="US499" s="69"/>
      <c r="UT499" s="69"/>
      <c r="UU499" s="69"/>
      <c r="UV499" s="69"/>
      <c r="UW499" s="69"/>
      <c r="UX499" s="69"/>
      <c r="UY499" s="69"/>
      <c r="UZ499" s="69"/>
      <c r="VA499" s="69"/>
      <c r="VB499" s="69"/>
      <c r="VC499" s="69"/>
      <c r="VD499" s="69"/>
      <c r="VE499" s="69"/>
      <c r="VF499" s="69"/>
      <c r="VG499" s="69"/>
      <c r="VH499" s="69"/>
      <c r="VI499" s="69"/>
      <c r="VJ499" s="69"/>
      <c r="VK499" s="69"/>
      <c r="VL499" s="69"/>
      <c r="VM499" s="69"/>
      <c r="VN499" s="69"/>
      <c r="VO499" s="69"/>
      <c r="VP499" s="69"/>
      <c r="VQ499" s="69"/>
      <c r="VR499" s="69"/>
      <c r="VS499" s="69"/>
      <c r="VT499" s="69"/>
      <c r="VU499" s="69"/>
      <c r="VV499" s="69"/>
      <c r="VW499" s="69"/>
      <c r="VX499" s="69"/>
      <c r="VY499" s="69"/>
      <c r="VZ499" s="69"/>
      <c r="WA499" s="69"/>
      <c r="WB499" s="69"/>
      <c r="WC499" s="69"/>
      <c r="WD499" s="69"/>
      <c r="WE499" s="69"/>
      <c r="WF499" s="69"/>
      <c r="WG499" s="69"/>
      <c r="WH499" s="69"/>
      <c r="WI499" s="69"/>
      <c r="WJ499" s="69"/>
      <c r="WK499" s="69"/>
      <c r="WL499" s="69"/>
      <c r="WM499" s="69"/>
      <c r="WN499" s="69"/>
      <c r="WO499" s="69"/>
      <c r="WP499" s="69"/>
      <c r="WQ499" s="69"/>
      <c r="WR499" s="69"/>
      <c r="WS499" s="69"/>
      <c r="WT499" s="69"/>
      <c r="WU499" s="69"/>
      <c r="WV499" s="69"/>
      <c r="WW499" s="69"/>
      <c r="WX499" s="69"/>
      <c r="WY499" s="69"/>
      <c r="WZ499" s="69"/>
      <c r="XA499" s="69"/>
      <c r="XB499" s="69"/>
      <c r="XC499" s="69"/>
      <c r="XD499" s="69"/>
      <c r="XE499" s="69"/>
      <c r="XF499" s="69"/>
      <c r="XG499" s="69"/>
      <c r="XH499" s="69"/>
      <c r="XI499" s="69"/>
      <c r="XJ499" s="69"/>
      <c r="XK499" s="69"/>
      <c r="XL499" s="69"/>
      <c r="XM499" s="69"/>
      <c r="XN499" s="69"/>
      <c r="XO499" s="69"/>
      <c r="XP499" s="69"/>
      <c r="XQ499" s="69"/>
      <c r="XR499" s="69"/>
      <c r="XS499" s="69"/>
      <c r="XT499" s="69"/>
      <c r="XU499" s="69"/>
      <c r="XV499" s="69"/>
      <c r="XW499" s="69"/>
      <c r="XX499" s="69"/>
      <c r="XY499" s="69"/>
      <c r="XZ499" s="69"/>
      <c r="YA499" s="69"/>
      <c r="YB499" s="69"/>
      <c r="YC499" s="69"/>
      <c r="YD499" s="69"/>
      <c r="YE499" s="69"/>
      <c r="YF499" s="69"/>
      <c r="YG499" s="69"/>
      <c r="YH499" s="69"/>
      <c r="YI499" s="69"/>
      <c r="YJ499" s="69"/>
      <c r="YK499" s="69"/>
      <c r="YL499" s="69"/>
      <c r="YM499" s="69"/>
      <c r="YN499" s="69"/>
      <c r="YO499" s="69"/>
      <c r="YP499" s="69"/>
      <c r="YQ499" s="69"/>
      <c r="YR499" s="69"/>
      <c r="YS499" s="69"/>
      <c r="YT499" s="69"/>
      <c r="YU499" s="69"/>
      <c r="YV499" s="69"/>
      <c r="YW499" s="69"/>
      <c r="YX499" s="69"/>
      <c r="YY499" s="69"/>
      <c r="YZ499" s="69"/>
      <c r="ZA499" s="69"/>
      <c r="ZB499" s="69"/>
      <c r="ZC499" s="69"/>
      <c r="ZD499" s="69"/>
      <c r="ZE499" s="69"/>
      <c r="ZF499" s="69"/>
      <c r="ZG499" s="69"/>
      <c r="ZH499" s="69"/>
      <c r="ZI499" s="69"/>
      <c r="ZJ499" s="69"/>
      <c r="ZK499" s="69"/>
      <c r="ZL499" s="69"/>
      <c r="ZM499" s="69"/>
      <c r="ZN499" s="69"/>
      <c r="ZO499" s="69"/>
      <c r="ZP499" s="69"/>
      <c r="ZQ499" s="69"/>
      <c r="ZR499" s="69"/>
      <c r="ZS499" s="69"/>
      <c r="ZT499" s="69"/>
      <c r="ZU499" s="69"/>
      <c r="ZV499" s="69"/>
      <c r="ZW499" s="69"/>
      <c r="ZX499" s="69"/>
      <c r="ZY499" s="69"/>
      <c r="ZZ499" s="69"/>
      <c r="AAA499" s="69"/>
      <c r="AAB499" s="69"/>
      <c r="AAC499" s="69"/>
      <c r="AAD499" s="69"/>
      <c r="AAE499" s="69"/>
      <c r="AAF499" s="69"/>
      <c r="AAG499" s="69"/>
      <c r="AAH499" s="69"/>
      <c r="AAI499" s="69"/>
      <c r="AAJ499" s="69"/>
      <c r="AAK499" s="69"/>
      <c r="AAL499" s="69"/>
      <c r="AAM499" s="69"/>
      <c r="AAN499" s="69"/>
      <c r="AAO499" s="69"/>
      <c r="AAP499" s="69"/>
      <c r="AAQ499" s="69"/>
      <c r="AAR499" s="69"/>
      <c r="AAS499" s="69"/>
      <c r="AAT499" s="69"/>
      <c r="AAU499" s="69"/>
      <c r="AAV499" s="69"/>
      <c r="AAW499" s="69"/>
      <c r="AAX499" s="69"/>
      <c r="AAY499" s="69"/>
      <c r="AAZ499" s="69"/>
      <c r="ABA499" s="69"/>
      <c r="ABB499" s="69"/>
      <c r="ABC499" s="69"/>
      <c r="ABD499" s="69"/>
      <c r="ABE499" s="69"/>
      <c r="ABF499" s="69"/>
      <c r="ABG499" s="69"/>
      <c r="ABH499" s="69"/>
      <c r="ABI499" s="69"/>
      <c r="ABJ499" s="69"/>
      <c r="ABK499" s="69"/>
      <c r="ABL499" s="69"/>
      <c r="ABM499" s="69"/>
      <c r="ABN499" s="69"/>
      <c r="ABO499" s="69"/>
      <c r="ABP499" s="69"/>
      <c r="ABQ499" s="69"/>
      <c r="ABR499" s="69"/>
      <c r="ABS499" s="69"/>
      <c r="ABT499" s="69"/>
      <c r="ABU499" s="69"/>
      <c r="ABV499" s="69"/>
      <c r="ABW499" s="69"/>
      <c r="ABX499" s="69"/>
      <c r="ABY499" s="69"/>
      <c r="ABZ499" s="69"/>
      <c r="ACA499" s="69"/>
      <c r="ACB499" s="69"/>
      <c r="ACC499" s="69"/>
      <c r="ACD499" s="69"/>
      <c r="ACE499" s="69"/>
      <c r="ACF499" s="69"/>
      <c r="ACG499" s="69"/>
      <c r="ACH499" s="69"/>
      <c r="ACI499" s="69"/>
      <c r="ACJ499" s="69"/>
      <c r="ACK499" s="69"/>
      <c r="ACL499" s="69"/>
      <c r="ACM499" s="69"/>
      <c r="ACN499" s="69"/>
      <c r="ACO499" s="69"/>
      <c r="ACP499" s="69"/>
      <c r="ACQ499" s="69"/>
      <c r="ACR499" s="69"/>
      <c r="ACS499" s="69"/>
      <c r="ACT499" s="69"/>
      <c r="ACU499" s="69"/>
      <c r="ACV499" s="69"/>
      <c r="ACW499" s="69"/>
      <c r="ACX499" s="69"/>
      <c r="ACY499" s="69"/>
      <c r="ACZ499" s="69"/>
      <c r="ADA499" s="69"/>
      <c r="ADB499" s="69"/>
      <c r="ADC499" s="69"/>
      <c r="ADD499" s="69"/>
      <c r="ADE499" s="69"/>
      <c r="ADF499" s="69"/>
      <c r="ADG499" s="69"/>
      <c r="ADH499" s="69"/>
      <c r="ADI499" s="69"/>
      <c r="ADJ499" s="69"/>
      <c r="ADK499" s="69"/>
      <c r="ADL499" s="69"/>
      <c r="ADM499" s="69"/>
      <c r="ADN499" s="69"/>
      <c r="ADO499" s="69"/>
      <c r="ADP499" s="69"/>
      <c r="ADQ499" s="69"/>
      <c r="ADR499" s="69"/>
      <c r="ADS499" s="69"/>
      <c r="ADT499" s="69"/>
      <c r="ADU499" s="69"/>
      <c r="ADV499" s="69"/>
      <c r="ADW499" s="69"/>
      <c r="ADX499" s="69"/>
      <c r="ADY499" s="69"/>
      <c r="ADZ499" s="69"/>
      <c r="AEA499" s="69"/>
      <c r="AEB499" s="69"/>
      <c r="AEC499" s="69"/>
      <c r="AED499" s="69"/>
      <c r="AEE499" s="69"/>
      <c r="AEF499" s="69"/>
      <c r="AEG499" s="69"/>
      <c r="AEH499" s="69"/>
      <c r="AEI499" s="69"/>
      <c r="AEJ499" s="69"/>
      <c r="AEK499" s="69"/>
      <c r="AEL499" s="69"/>
      <c r="AEM499" s="69"/>
      <c r="AEN499" s="69"/>
      <c r="AEO499" s="69"/>
      <c r="AEP499" s="69"/>
      <c r="AEQ499" s="69"/>
      <c r="AER499" s="69"/>
      <c r="AES499" s="69"/>
      <c r="AET499" s="69"/>
      <c r="AEU499" s="69"/>
      <c r="AEV499" s="69"/>
      <c r="AEW499" s="69"/>
      <c r="AEX499" s="69"/>
      <c r="AEY499" s="69"/>
      <c r="AEZ499" s="69"/>
      <c r="AFA499" s="69"/>
      <c r="AFB499" s="69"/>
      <c r="AFC499" s="69"/>
      <c r="AFD499" s="69"/>
      <c r="AFE499" s="69"/>
      <c r="AFF499" s="69"/>
      <c r="AFG499" s="69"/>
      <c r="AFH499" s="69"/>
      <c r="AFI499" s="69"/>
      <c r="AFJ499" s="69"/>
      <c r="AFK499" s="69"/>
      <c r="AFL499" s="69"/>
      <c r="AFM499" s="69"/>
      <c r="AFN499" s="69"/>
      <c r="AFO499" s="69"/>
      <c r="AFP499" s="69"/>
      <c r="AFQ499" s="69"/>
      <c r="AFR499" s="69"/>
      <c r="AFS499" s="69"/>
      <c r="AFT499" s="69"/>
      <c r="AFU499" s="69"/>
      <c r="AFV499" s="69"/>
      <c r="AFW499" s="69"/>
      <c r="AFX499" s="69"/>
      <c r="AFY499" s="69"/>
      <c r="AFZ499" s="69"/>
      <c r="AGA499" s="69"/>
      <c r="AGB499" s="69"/>
      <c r="AGC499" s="69"/>
      <c r="AGD499" s="69"/>
      <c r="AGE499" s="69"/>
      <c r="AGF499" s="69"/>
      <c r="AGG499" s="69"/>
      <c r="AGH499" s="69"/>
      <c r="AGI499" s="69"/>
      <c r="AGJ499" s="69"/>
      <c r="AGK499" s="69"/>
      <c r="AGL499" s="69"/>
      <c r="AGM499" s="69"/>
      <c r="AGN499" s="69"/>
      <c r="AGO499" s="69"/>
      <c r="AGP499" s="69"/>
      <c r="AGQ499" s="69"/>
      <c r="AGR499" s="69"/>
      <c r="AGS499" s="69"/>
      <c r="AGT499" s="69"/>
      <c r="AGU499" s="69"/>
      <c r="AGV499" s="69"/>
      <c r="AGW499" s="69"/>
      <c r="AGX499" s="69"/>
      <c r="AGY499" s="69"/>
      <c r="AGZ499" s="69"/>
      <c r="AHA499" s="69"/>
      <c r="AHB499" s="69"/>
      <c r="AHC499" s="69"/>
      <c r="AHD499" s="69"/>
      <c r="AHE499" s="69"/>
      <c r="AHF499" s="69"/>
      <c r="AHG499" s="69"/>
      <c r="AHH499" s="69"/>
      <c r="AHI499" s="69"/>
      <c r="AHJ499" s="69"/>
      <c r="AHK499" s="69"/>
      <c r="AHL499" s="69"/>
      <c r="AHM499" s="69"/>
      <c r="AHN499" s="69"/>
      <c r="AHO499" s="69"/>
      <c r="AHP499" s="69"/>
      <c r="AHQ499" s="69"/>
      <c r="AHR499" s="69"/>
      <c r="AHS499" s="69"/>
      <c r="AHT499" s="69"/>
      <c r="AHU499" s="69"/>
      <c r="AHV499" s="69"/>
      <c r="AHW499" s="69"/>
      <c r="AHX499" s="69"/>
      <c r="AHY499" s="69"/>
      <c r="AHZ499" s="69"/>
      <c r="AIA499" s="69"/>
      <c r="AIB499" s="69"/>
      <c r="AIC499" s="69"/>
      <c r="AID499" s="69"/>
      <c r="AIE499" s="69"/>
      <c r="AIF499" s="69"/>
      <c r="AIG499" s="69"/>
      <c r="AIH499" s="69"/>
      <c r="AII499" s="69"/>
      <c r="AIJ499" s="69"/>
      <c r="AIK499" s="69"/>
      <c r="AIL499" s="69"/>
      <c r="AIM499" s="69"/>
      <c r="AIN499" s="69"/>
      <c r="AIO499" s="69"/>
      <c r="AIP499" s="69"/>
      <c r="AIQ499" s="69"/>
      <c r="AIR499" s="69"/>
      <c r="AIS499" s="69"/>
      <c r="AIT499" s="69"/>
      <c r="AIU499" s="69"/>
      <c r="AIV499" s="69"/>
      <c r="AIW499" s="69"/>
      <c r="AIX499" s="69"/>
      <c r="AIY499" s="69"/>
      <c r="AIZ499" s="69"/>
      <c r="AJA499" s="69"/>
      <c r="AJB499" s="69"/>
      <c r="AJC499" s="69"/>
      <c r="AJD499" s="69"/>
      <c r="AJE499" s="69"/>
      <c r="AJF499" s="69"/>
      <c r="AJG499" s="69"/>
      <c r="AJH499" s="69"/>
      <c r="AJI499" s="69"/>
      <c r="AJJ499" s="69"/>
      <c r="AJK499" s="69"/>
      <c r="AJL499" s="69"/>
      <c r="AJM499" s="69"/>
      <c r="AJN499" s="69"/>
      <c r="AJO499" s="69"/>
      <c r="AJP499" s="69"/>
      <c r="AJQ499" s="69"/>
      <c r="AJR499" s="69"/>
      <c r="AJS499" s="69"/>
      <c r="AJT499" s="69"/>
      <c r="AJU499" s="69"/>
      <c r="AJV499" s="69"/>
      <c r="AJW499" s="69"/>
      <c r="AJX499" s="69"/>
      <c r="AJY499" s="69"/>
      <c r="AJZ499" s="69"/>
      <c r="AKA499" s="69"/>
      <c r="AKB499" s="69"/>
      <c r="AKC499" s="69"/>
      <c r="AKD499" s="69"/>
      <c r="AKE499" s="69"/>
      <c r="AKF499" s="69"/>
      <c r="AKG499" s="69"/>
      <c r="AKH499" s="69"/>
      <c r="AKI499" s="69"/>
      <c r="AKJ499" s="69"/>
      <c r="AKK499" s="69"/>
      <c r="AKL499" s="69"/>
      <c r="AKM499" s="69"/>
      <c r="AKN499" s="69"/>
      <c r="AKO499" s="69"/>
      <c r="AKP499" s="69"/>
      <c r="AKQ499" s="69"/>
      <c r="AKR499" s="69"/>
      <c r="AKS499" s="69"/>
      <c r="AKT499" s="69"/>
      <c r="AKU499" s="69"/>
      <c r="AKV499" s="69"/>
      <c r="AKW499" s="69"/>
      <c r="AKX499" s="69"/>
      <c r="AKY499" s="69"/>
      <c r="AKZ499" s="69"/>
      <c r="ALA499" s="69"/>
      <c r="ALB499" s="69"/>
      <c r="ALC499" s="69"/>
      <c r="ALD499" s="69"/>
      <c r="ALE499" s="69"/>
      <c r="ALF499" s="69"/>
      <c r="ALG499" s="69"/>
      <c r="ALH499" s="69"/>
      <c r="ALI499" s="69"/>
      <c r="ALJ499" s="69"/>
      <c r="ALK499" s="69"/>
      <c r="ALL499" s="69"/>
      <c r="ALM499" s="69"/>
      <c r="ALN499" s="69"/>
      <c r="ALO499" s="69"/>
      <c r="ALP499" s="69"/>
      <c r="ALQ499" s="69"/>
      <c r="ALR499" s="69"/>
      <c r="ALS499" s="69"/>
      <c r="ALT499" s="69"/>
      <c r="ALU499" s="69"/>
      <c r="ALV499" s="69"/>
      <c r="ALW499" s="69"/>
      <c r="ALX499" s="69"/>
      <c r="ALY499" s="69"/>
      <c r="ALZ499" s="69"/>
      <c r="AMA499" s="69"/>
      <c r="AMB499" s="69"/>
      <c r="AMC499" s="69"/>
      <c r="AMD499" s="69"/>
      <c r="AME499" s="69"/>
      <c r="AMF499" s="69"/>
      <c r="AMG499" s="69"/>
      <c r="AMH499" s="69"/>
      <c r="AMI499" s="69"/>
      <c r="AMJ499" s="69"/>
      <c r="AMK499" s="69"/>
    </row>
    <row r="500" spans="1:1025" ht="16.5" x14ac:dyDescent="0.25">
      <c r="B500" s="28" t="s">
        <v>144</v>
      </c>
      <c r="C500" s="58">
        <f>E496*57.93/100</f>
        <v>42500.65593167999</v>
      </c>
      <c r="D500" s="29">
        <f>E496*42.07/100</f>
        <v>30864.881668319991</v>
      </c>
      <c r="E500" s="21"/>
    </row>
    <row r="501" spans="1:1025" x14ac:dyDescent="0.25">
      <c r="B501" s="16"/>
      <c r="C501" s="19"/>
      <c r="D501" s="19"/>
      <c r="E501" s="21"/>
    </row>
    <row r="502" spans="1:1025" ht="16.5" x14ac:dyDescent="0.25">
      <c r="B502" s="16"/>
      <c r="C502" s="29">
        <f>C496+C500</f>
        <v>75322.515931679984</v>
      </c>
      <c r="D502" s="60">
        <f>D496+D500</f>
        <v>186980.37166831997</v>
      </c>
      <c r="E502" s="24">
        <f>C502+D502</f>
        <v>262302.88759999996</v>
      </c>
    </row>
    <row r="503" spans="1:1025" x14ac:dyDescent="0.25">
      <c r="B503" s="16"/>
      <c r="C503" s="19"/>
      <c r="D503" s="19"/>
      <c r="E503" s="24">
        <f>E502-D512</f>
        <v>0</v>
      </c>
    </row>
    <row r="504" spans="1:1025" x14ac:dyDescent="0.25">
      <c r="B504" s="16"/>
      <c r="C504" s="30"/>
      <c r="D504" s="32"/>
      <c r="E504" s="21"/>
    </row>
    <row r="505" spans="1:1025" x14ac:dyDescent="0.25">
      <c r="B505" s="16"/>
      <c r="C505" s="30"/>
      <c r="D505" s="32"/>
      <c r="E505" s="21"/>
    </row>
    <row r="506" spans="1:1025" ht="15.75" x14ac:dyDescent="0.25">
      <c r="B506" s="59" t="s">
        <v>11</v>
      </c>
      <c r="C506" s="30"/>
      <c r="D506" s="32">
        <f>C403+C411+C412+C419+C428+C433+C445+D502</f>
        <v>189496.53166831998</v>
      </c>
      <c r="E506" s="21"/>
      <c r="G506" s="116" t="s">
        <v>3</v>
      </c>
      <c r="H506" s="70">
        <f>K398+K399+K400+K401</f>
        <v>0</v>
      </c>
    </row>
    <row r="507" spans="1:1025" ht="15.75" x14ac:dyDescent="0.25">
      <c r="B507" s="9" t="s">
        <v>12</v>
      </c>
      <c r="C507" s="30"/>
      <c r="D507" s="32"/>
      <c r="E507" s="21"/>
      <c r="G507" s="118" t="s">
        <v>5</v>
      </c>
      <c r="H507" s="70">
        <f>K397</f>
        <v>287497.68</v>
      </c>
    </row>
    <row r="508" spans="1:1025" ht="15.75" x14ac:dyDescent="0.25">
      <c r="B508" s="57" t="s">
        <v>15</v>
      </c>
      <c r="C508" s="30"/>
      <c r="D508" s="21">
        <f>C452+C453+C454+C500</f>
        <v>62868.095931679985</v>
      </c>
      <c r="E508" s="21"/>
      <c r="G508" s="117" t="s">
        <v>18</v>
      </c>
      <c r="H508" s="70">
        <f>K410</f>
        <v>0</v>
      </c>
    </row>
    <row r="509" spans="1:1025" ht="15.75" x14ac:dyDescent="0.25">
      <c r="B509" s="9" t="s">
        <v>145</v>
      </c>
      <c r="C509" s="30"/>
      <c r="D509" s="21"/>
      <c r="E509" s="18"/>
      <c r="G509" s="119" t="s">
        <v>4</v>
      </c>
      <c r="H509" s="70">
        <f>K393</f>
        <v>0</v>
      </c>
    </row>
    <row r="510" spans="1:1025" ht="15.75" x14ac:dyDescent="0.25">
      <c r="B510" s="65" t="s">
        <v>10</v>
      </c>
      <c r="C510" s="1"/>
      <c r="D510" s="11">
        <f>C493+C473</f>
        <v>9938.26</v>
      </c>
      <c r="E510"/>
      <c r="G510" s="49" t="s">
        <v>157</v>
      </c>
      <c r="H510" s="71">
        <f>K415+K417+K419+K420+K422+K423+K424+K430+K431+K434</f>
        <v>2892.2912000000001</v>
      </c>
    </row>
    <row r="511" spans="1:1025" x14ac:dyDescent="0.25">
      <c r="B511"/>
      <c r="C511" s="1"/>
      <c r="D511" s="1"/>
      <c r="E511"/>
      <c r="G511" s="69"/>
      <c r="H511" s="70"/>
    </row>
    <row r="512" spans="1:1025" x14ac:dyDescent="0.25">
      <c r="B512"/>
      <c r="C512" s="1"/>
      <c r="D512" s="1">
        <f>SUM(D506:D510)</f>
        <v>262302.88759999996</v>
      </c>
      <c r="E512" s="1"/>
      <c r="G512" s="69"/>
      <c r="H512" s="70">
        <f>SUM(H506:H511)</f>
        <v>290389.97119999997</v>
      </c>
    </row>
    <row r="513" spans="1:1025" s="2" customFormat="1" ht="18.75" thickBot="1" x14ac:dyDescent="0.3">
      <c r="A513" s="69"/>
      <c r="B513" s="100"/>
      <c r="C513" s="115"/>
      <c r="D513" s="100"/>
      <c r="E513" s="100"/>
      <c r="F513" s="101"/>
      <c r="G513" s="69"/>
      <c r="H513" s="70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69"/>
      <c r="AE513" s="69"/>
      <c r="AF513" s="69"/>
      <c r="AG513" s="69"/>
      <c r="AH513" s="69"/>
      <c r="AI513" s="69"/>
      <c r="AJ513" s="69"/>
      <c r="AK513" s="69"/>
      <c r="AL513" s="69"/>
      <c r="AM513" s="69"/>
      <c r="AN513" s="69"/>
      <c r="AO513" s="69"/>
      <c r="AP513" s="69"/>
      <c r="AQ513" s="69"/>
      <c r="AR513" s="69"/>
      <c r="AS513" s="69"/>
      <c r="AT513" s="69"/>
      <c r="AU513" s="69"/>
      <c r="AV513" s="69"/>
      <c r="AW513" s="69"/>
      <c r="AX513" s="69"/>
      <c r="AY513" s="69"/>
      <c r="AZ513" s="69"/>
      <c r="BA513" s="69"/>
      <c r="BB513" s="69"/>
      <c r="BC513" s="69"/>
      <c r="BD513" s="69"/>
      <c r="BE513" s="69"/>
      <c r="BF513" s="69"/>
      <c r="BG513" s="69"/>
      <c r="BH513" s="69"/>
      <c r="BI513" s="69"/>
      <c r="BJ513" s="69"/>
      <c r="BK513" s="69"/>
      <c r="BL513" s="69"/>
      <c r="BM513" s="69"/>
      <c r="BN513" s="69"/>
      <c r="BO513" s="69"/>
      <c r="BP513" s="69"/>
      <c r="BQ513" s="69"/>
      <c r="BR513" s="69"/>
      <c r="BS513" s="69"/>
      <c r="BT513" s="69"/>
      <c r="BU513" s="69"/>
      <c r="BV513" s="69"/>
      <c r="BW513" s="69"/>
      <c r="BX513" s="69"/>
      <c r="BY513" s="69"/>
      <c r="BZ513" s="69"/>
      <c r="CA513" s="69"/>
      <c r="CB513" s="69"/>
      <c r="CC513" s="69"/>
      <c r="CD513" s="69"/>
      <c r="CE513" s="69"/>
      <c r="CF513" s="69"/>
      <c r="CG513" s="69"/>
      <c r="CH513" s="69"/>
      <c r="CI513" s="69"/>
      <c r="CJ513" s="69"/>
      <c r="CK513" s="69"/>
      <c r="CL513" s="69"/>
      <c r="CM513" s="69"/>
      <c r="CN513" s="69"/>
      <c r="CO513" s="69"/>
      <c r="CP513" s="69"/>
      <c r="CQ513" s="69"/>
      <c r="CR513" s="69"/>
      <c r="CS513" s="69"/>
      <c r="CT513" s="69"/>
      <c r="CU513" s="69"/>
      <c r="CV513" s="69"/>
      <c r="CW513" s="69"/>
      <c r="CX513" s="69"/>
      <c r="CY513" s="69"/>
      <c r="CZ513" s="69"/>
      <c r="DA513" s="69"/>
      <c r="DB513" s="69"/>
      <c r="DC513" s="69"/>
      <c r="DD513" s="69"/>
      <c r="DE513" s="69"/>
      <c r="DF513" s="69"/>
      <c r="DG513" s="69"/>
      <c r="DH513" s="69"/>
      <c r="DI513" s="69"/>
      <c r="DJ513" s="69"/>
      <c r="DK513" s="69"/>
      <c r="DL513" s="69"/>
      <c r="DM513" s="69"/>
      <c r="DN513" s="69"/>
      <c r="DO513" s="69"/>
      <c r="DP513" s="69"/>
      <c r="DQ513" s="69"/>
      <c r="DR513" s="69"/>
      <c r="DS513" s="69"/>
      <c r="DT513" s="69"/>
      <c r="DU513" s="69"/>
      <c r="DV513" s="69"/>
      <c r="DW513" s="69"/>
      <c r="DX513" s="69"/>
      <c r="DY513" s="69"/>
      <c r="DZ513" s="69"/>
      <c r="EA513" s="69"/>
      <c r="EB513" s="69"/>
      <c r="EC513" s="69"/>
      <c r="ED513" s="69"/>
      <c r="EE513" s="69"/>
      <c r="EF513" s="69"/>
      <c r="EG513" s="69"/>
      <c r="EH513" s="69"/>
      <c r="EI513" s="69"/>
      <c r="EJ513" s="69"/>
      <c r="EK513" s="69"/>
      <c r="EL513" s="69"/>
      <c r="EM513" s="69"/>
      <c r="EN513" s="69"/>
      <c r="EO513" s="69"/>
      <c r="EP513" s="69"/>
      <c r="EQ513" s="69"/>
      <c r="ER513" s="69"/>
      <c r="ES513" s="69"/>
      <c r="ET513" s="69"/>
      <c r="EU513" s="69"/>
      <c r="EV513" s="69"/>
      <c r="EW513" s="69"/>
      <c r="EX513" s="69"/>
      <c r="EY513" s="69"/>
      <c r="EZ513" s="69"/>
      <c r="FA513" s="69"/>
      <c r="FB513" s="69"/>
      <c r="FC513" s="69"/>
      <c r="FD513" s="69"/>
      <c r="FE513" s="69"/>
      <c r="FF513" s="69"/>
      <c r="FG513" s="69"/>
      <c r="FH513" s="69"/>
      <c r="FI513" s="69"/>
      <c r="FJ513" s="69"/>
      <c r="FK513" s="69"/>
      <c r="FL513" s="69"/>
      <c r="FM513" s="69"/>
      <c r="FN513" s="69"/>
      <c r="FO513" s="69"/>
      <c r="FP513" s="69"/>
      <c r="FQ513" s="69"/>
      <c r="FR513" s="69"/>
      <c r="FS513" s="69"/>
      <c r="FT513" s="69"/>
      <c r="FU513" s="69"/>
      <c r="FV513" s="69"/>
      <c r="FW513" s="69"/>
      <c r="FX513" s="69"/>
      <c r="FY513" s="69"/>
      <c r="FZ513" s="69"/>
      <c r="GA513" s="69"/>
      <c r="GB513" s="69"/>
      <c r="GC513" s="69"/>
      <c r="GD513" s="69"/>
      <c r="GE513" s="69"/>
      <c r="GF513" s="69"/>
      <c r="GG513" s="69"/>
      <c r="GH513" s="69"/>
      <c r="GI513" s="69"/>
      <c r="GJ513" s="69"/>
      <c r="GK513" s="69"/>
      <c r="GL513" s="69"/>
      <c r="GM513" s="69"/>
      <c r="GN513" s="69"/>
      <c r="GO513" s="69"/>
      <c r="GP513" s="69"/>
      <c r="GQ513" s="69"/>
      <c r="GR513" s="69"/>
      <c r="GS513" s="69"/>
      <c r="GT513" s="69"/>
      <c r="GU513" s="69"/>
      <c r="GV513" s="69"/>
      <c r="GW513" s="69"/>
      <c r="GX513" s="69"/>
      <c r="GY513" s="69"/>
      <c r="GZ513" s="69"/>
      <c r="HA513" s="69"/>
      <c r="HB513" s="69"/>
      <c r="HC513" s="69"/>
      <c r="HD513" s="69"/>
      <c r="HE513" s="69"/>
      <c r="HF513" s="69"/>
      <c r="HG513" s="69"/>
      <c r="HH513" s="69"/>
      <c r="HI513" s="69"/>
      <c r="HJ513" s="69"/>
      <c r="HK513" s="69"/>
      <c r="HL513" s="69"/>
      <c r="HM513" s="69"/>
      <c r="HN513" s="69"/>
      <c r="HO513" s="69"/>
      <c r="HP513" s="69"/>
      <c r="HQ513" s="69"/>
      <c r="HR513" s="69"/>
      <c r="HS513" s="69"/>
      <c r="HT513" s="69"/>
      <c r="HU513" s="69"/>
      <c r="HV513" s="69"/>
      <c r="HW513" s="69"/>
      <c r="HX513" s="69"/>
      <c r="HY513" s="69"/>
      <c r="HZ513" s="69"/>
      <c r="IA513" s="69"/>
      <c r="IB513" s="69"/>
      <c r="IC513" s="69"/>
      <c r="ID513" s="69"/>
      <c r="IE513" s="69"/>
      <c r="IF513" s="69"/>
      <c r="IG513" s="69"/>
      <c r="IH513" s="69"/>
      <c r="II513" s="69"/>
      <c r="IJ513" s="69"/>
      <c r="IK513" s="69"/>
      <c r="IL513" s="69"/>
      <c r="IM513" s="69"/>
      <c r="IN513" s="69"/>
      <c r="IO513" s="69"/>
      <c r="IP513" s="69"/>
      <c r="IQ513" s="69"/>
      <c r="IR513" s="69"/>
      <c r="IS513" s="69"/>
      <c r="IT513" s="69"/>
      <c r="IU513" s="69"/>
      <c r="IV513" s="69"/>
      <c r="IW513" s="69"/>
      <c r="IX513" s="69"/>
      <c r="IY513" s="69"/>
      <c r="IZ513" s="69"/>
      <c r="JA513" s="69"/>
      <c r="JB513" s="69"/>
      <c r="JC513" s="69"/>
      <c r="JD513" s="69"/>
      <c r="JE513" s="69"/>
      <c r="JF513" s="69"/>
      <c r="JG513" s="69"/>
      <c r="JH513" s="69"/>
      <c r="JI513" s="69"/>
      <c r="JJ513" s="69"/>
      <c r="JK513" s="69"/>
      <c r="JL513" s="69"/>
      <c r="JM513" s="69"/>
      <c r="JN513" s="69"/>
      <c r="JO513" s="69"/>
      <c r="JP513" s="69"/>
      <c r="JQ513" s="69"/>
      <c r="JR513" s="69"/>
      <c r="JS513" s="69"/>
      <c r="JT513" s="69"/>
      <c r="JU513" s="69"/>
      <c r="JV513" s="69"/>
      <c r="JW513" s="69"/>
      <c r="JX513" s="69"/>
      <c r="JY513" s="69"/>
      <c r="JZ513" s="69"/>
      <c r="KA513" s="69"/>
      <c r="KB513" s="69"/>
      <c r="KC513" s="69"/>
      <c r="KD513" s="69"/>
      <c r="KE513" s="69"/>
      <c r="KF513" s="69"/>
      <c r="KG513" s="69"/>
      <c r="KH513" s="69"/>
      <c r="KI513" s="69"/>
      <c r="KJ513" s="69"/>
      <c r="KK513" s="69"/>
      <c r="KL513" s="69"/>
      <c r="KM513" s="69"/>
      <c r="KN513" s="69"/>
      <c r="KO513" s="69"/>
      <c r="KP513" s="69"/>
      <c r="KQ513" s="69"/>
      <c r="KR513" s="69"/>
      <c r="KS513" s="69"/>
      <c r="KT513" s="69"/>
      <c r="KU513" s="69"/>
      <c r="KV513" s="69"/>
      <c r="KW513" s="69"/>
      <c r="KX513" s="69"/>
      <c r="KY513" s="69"/>
      <c r="KZ513" s="69"/>
      <c r="LA513" s="69"/>
      <c r="LB513" s="69"/>
      <c r="LC513" s="69"/>
      <c r="LD513" s="69"/>
      <c r="LE513" s="69"/>
      <c r="LF513" s="69"/>
      <c r="LG513" s="69"/>
      <c r="LH513" s="69"/>
      <c r="LI513" s="69"/>
      <c r="LJ513" s="69"/>
      <c r="LK513" s="69"/>
      <c r="LL513" s="69"/>
      <c r="LM513" s="69"/>
      <c r="LN513" s="69"/>
      <c r="LO513" s="69"/>
      <c r="LP513" s="69"/>
      <c r="LQ513" s="69"/>
      <c r="LR513" s="69"/>
      <c r="LS513" s="69"/>
      <c r="LT513" s="69"/>
      <c r="LU513" s="69"/>
      <c r="LV513" s="69"/>
      <c r="LW513" s="69"/>
      <c r="LX513" s="69"/>
      <c r="LY513" s="69"/>
      <c r="LZ513" s="69"/>
      <c r="MA513" s="69"/>
      <c r="MB513" s="69"/>
      <c r="MC513" s="69"/>
      <c r="MD513" s="69"/>
      <c r="ME513" s="69"/>
      <c r="MF513" s="69"/>
      <c r="MG513" s="69"/>
      <c r="MH513" s="69"/>
      <c r="MI513" s="69"/>
      <c r="MJ513" s="69"/>
      <c r="MK513" s="69"/>
      <c r="ML513" s="69"/>
      <c r="MM513" s="69"/>
      <c r="MN513" s="69"/>
      <c r="MO513" s="69"/>
      <c r="MP513" s="69"/>
      <c r="MQ513" s="69"/>
      <c r="MR513" s="69"/>
      <c r="MS513" s="69"/>
      <c r="MT513" s="69"/>
      <c r="MU513" s="69"/>
      <c r="MV513" s="69"/>
      <c r="MW513" s="69"/>
      <c r="MX513" s="69"/>
      <c r="MY513" s="69"/>
      <c r="MZ513" s="69"/>
      <c r="NA513" s="69"/>
      <c r="NB513" s="69"/>
      <c r="NC513" s="69"/>
      <c r="ND513" s="69"/>
      <c r="NE513" s="69"/>
      <c r="NF513" s="69"/>
      <c r="NG513" s="69"/>
      <c r="NH513" s="69"/>
      <c r="NI513" s="69"/>
      <c r="NJ513" s="69"/>
      <c r="NK513" s="69"/>
      <c r="NL513" s="69"/>
      <c r="NM513" s="69"/>
      <c r="NN513" s="69"/>
      <c r="NO513" s="69"/>
      <c r="NP513" s="69"/>
      <c r="NQ513" s="69"/>
      <c r="NR513" s="69"/>
      <c r="NS513" s="69"/>
      <c r="NT513" s="69"/>
      <c r="NU513" s="69"/>
      <c r="NV513" s="69"/>
      <c r="NW513" s="69"/>
      <c r="NX513" s="69"/>
      <c r="NY513" s="69"/>
      <c r="NZ513" s="69"/>
      <c r="OA513" s="69"/>
      <c r="OB513" s="69"/>
      <c r="OC513" s="69"/>
      <c r="OD513" s="69"/>
      <c r="OE513" s="69"/>
      <c r="OF513" s="69"/>
      <c r="OG513" s="69"/>
      <c r="OH513" s="69"/>
      <c r="OI513" s="69"/>
      <c r="OJ513" s="69"/>
      <c r="OK513" s="69"/>
      <c r="OL513" s="69"/>
      <c r="OM513" s="69"/>
      <c r="ON513" s="69"/>
      <c r="OO513" s="69"/>
      <c r="OP513" s="69"/>
      <c r="OQ513" s="69"/>
      <c r="OR513" s="69"/>
      <c r="OS513" s="69"/>
      <c r="OT513" s="69"/>
      <c r="OU513" s="69"/>
      <c r="OV513" s="69"/>
      <c r="OW513" s="69"/>
      <c r="OX513" s="69"/>
      <c r="OY513" s="69"/>
      <c r="OZ513" s="69"/>
      <c r="PA513" s="69"/>
      <c r="PB513" s="69"/>
      <c r="PC513" s="69"/>
      <c r="PD513" s="69"/>
      <c r="PE513" s="69"/>
      <c r="PF513" s="69"/>
      <c r="PG513" s="69"/>
      <c r="PH513" s="69"/>
      <c r="PI513" s="69"/>
      <c r="PJ513" s="69"/>
      <c r="PK513" s="69"/>
      <c r="PL513" s="69"/>
      <c r="PM513" s="69"/>
      <c r="PN513" s="69"/>
      <c r="PO513" s="69"/>
      <c r="PP513" s="69"/>
      <c r="PQ513" s="69"/>
      <c r="PR513" s="69"/>
      <c r="PS513" s="69"/>
      <c r="PT513" s="69"/>
      <c r="PU513" s="69"/>
      <c r="PV513" s="69"/>
      <c r="PW513" s="69"/>
      <c r="PX513" s="69"/>
      <c r="PY513" s="69"/>
      <c r="PZ513" s="69"/>
      <c r="QA513" s="69"/>
      <c r="QB513" s="69"/>
      <c r="QC513" s="69"/>
      <c r="QD513" s="69"/>
      <c r="QE513" s="69"/>
      <c r="QF513" s="69"/>
      <c r="QG513" s="69"/>
      <c r="QH513" s="69"/>
      <c r="QI513" s="69"/>
      <c r="QJ513" s="69"/>
      <c r="QK513" s="69"/>
      <c r="QL513" s="69"/>
      <c r="QM513" s="69"/>
      <c r="QN513" s="69"/>
      <c r="QO513" s="69"/>
      <c r="QP513" s="69"/>
      <c r="QQ513" s="69"/>
      <c r="QR513" s="69"/>
      <c r="QS513" s="69"/>
      <c r="QT513" s="69"/>
      <c r="QU513" s="69"/>
      <c r="QV513" s="69"/>
      <c r="QW513" s="69"/>
      <c r="QX513" s="69"/>
      <c r="QY513" s="69"/>
      <c r="QZ513" s="69"/>
      <c r="RA513" s="69"/>
      <c r="RB513" s="69"/>
      <c r="RC513" s="69"/>
      <c r="RD513" s="69"/>
      <c r="RE513" s="69"/>
      <c r="RF513" s="69"/>
      <c r="RG513" s="69"/>
      <c r="RH513" s="69"/>
      <c r="RI513" s="69"/>
      <c r="RJ513" s="69"/>
      <c r="RK513" s="69"/>
      <c r="RL513" s="69"/>
      <c r="RM513" s="69"/>
      <c r="RN513" s="69"/>
      <c r="RO513" s="69"/>
      <c r="RP513" s="69"/>
      <c r="RQ513" s="69"/>
      <c r="RR513" s="69"/>
      <c r="RS513" s="69"/>
      <c r="RT513" s="69"/>
      <c r="RU513" s="69"/>
      <c r="RV513" s="69"/>
      <c r="RW513" s="69"/>
      <c r="RX513" s="69"/>
      <c r="RY513" s="69"/>
      <c r="RZ513" s="69"/>
      <c r="SA513" s="69"/>
      <c r="SB513" s="69"/>
      <c r="SC513" s="69"/>
      <c r="SD513" s="69"/>
      <c r="SE513" s="69"/>
      <c r="SF513" s="69"/>
      <c r="SG513" s="69"/>
      <c r="SH513" s="69"/>
      <c r="SI513" s="69"/>
      <c r="SJ513" s="69"/>
      <c r="SK513" s="69"/>
      <c r="SL513" s="69"/>
      <c r="SM513" s="69"/>
      <c r="SN513" s="69"/>
      <c r="SO513" s="69"/>
      <c r="SP513" s="69"/>
      <c r="SQ513" s="69"/>
      <c r="SR513" s="69"/>
      <c r="SS513" s="69"/>
      <c r="ST513" s="69"/>
      <c r="SU513" s="69"/>
      <c r="SV513" s="69"/>
      <c r="SW513" s="69"/>
      <c r="SX513" s="69"/>
      <c r="SY513" s="69"/>
      <c r="SZ513" s="69"/>
      <c r="TA513" s="69"/>
      <c r="TB513" s="69"/>
      <c r="TC513" s="69"/>
      <c r="TD513" s="69"/>
      <c r="TE513" s="69"/>
      <c r="TF513" s="69"/>
      <c r="TG513" s="69"/>
      <c r="TH513" s="69"/>
      <c r="TI513" s="69"/>
      <c r="TJ513" s="69"/>
      <c r="TK513" s="69"/>
      <c r="TL513" s="69"/>
      <c r="TM513" s="69"/>
      <c r="TN513" s="69"/>
      <c r="TO513" s="69"/>
      <c r="TP513" s="69"/>
      <c r="TQ513" s="69"/>
      <c r="TR513" s="69"/>
      <c r="TS513" s="69"/>
      <c r="TT513" s="69"/>
      <c r="TU513" s="69"/>
      <c r="TV513" s="69"/>
      <c r="TW513" s="69"/>
      <c r="TX513" s="69"/>
      <c r="TY513" s="69"/>
      <c r="TZ513" s="69"/>
      <c r="UA513" s="69"/>
      <c r="UB513" s="69"/>
      <c r="UC513" s="69"/>
      <c r="UD513" s="69"/>
      <c r="UE513" s="69"/>
      <c r="UF513" s="69"/>
      <c r="UG513" s="69"/>
      <c r="UH513" s="69"/>
      <c r="UI513" s="69"/>
      <c r="UJ513" s="69"/>
      <c r="UK513" s="69"/>
      <c r="UL513" s="69"/>
      <c r="UM513" s="69"/>
      <c r="UN513" s="69"/>
      <c r="UO513" s="69"/>
      <c r="UP513" s="69"/>
      <c r="UQ513" s="69"/>
      <c r="UR513" s="69"/>
      <c r="US513" s="69"/>
      <c r="UT513" s="69"/>
      <c r="UU513" s="69"/>
      <c r="UV513" s="69"/>
      <c r="UW513" s="69"/>
      <c r="UX513" s="69"/>
      <c r="UY513" s="69"/>
      <c r="UZ513" s="69"/>
      <c r="VA513" s="69"/>
      <c r="VB513" s="69"/>
      <c r="VC513" s="69"/>
      <c r="VD513" s="69"/>
      <c r="VE513" s="69"/>
      <c r="VF513" s="69"/>
      <c r="VG513" s="69"/>
      <c r="VH513" s="69"/>
      <c r="VI513" s="69"/>
      <c r="VJ513" s="69"/>
      <c r="VK513" s="69"/>
      <c r="VL513" s="69"/>
      <c r="VM513" s="69"/>
      <c r="VN513" s="69"/>
      <c r="VO513" s="69"/>
      <c r="VP513" s="69"/>
      <c r="VQ513" s="69"/>
      <c r="VR513" s="69"/>
      <c r="VS513" s="69"/>
      <c r="VT513" s="69"/>
      <c r="VU513" s="69"/>
      <c r="VV513" s="69"/>
      <c r="VW513" s="69"/>
      <c r="VX513" s="69"/>
      <c r="VY513" s="69"/>
      <c r="VZ513" s="69"/>
      <c r="WA513" s="69"/>
      <c r="WB513" s="69"/>
      <c r="WC513" s="69"/>
      <c r="WD513" s="69"/>
      <c r="WE513" s="69"/>
      <c r="WF513" s="69"/>
      <c r="WG513" s="69"/>
      <c r="WH513" s="69"/>
      <c r="WI513" s="69"/>
      <c r="WJ513" s="69"/>
      <c r="WK513" s="69"/>
      <c r="WL513" s="69"/>
      <c r="WM513" s="69"/>
      <c r="WN513" s="69"/>
      <c r="WO513" s="69"/>
      <c r="WP513" s="69"/>
      <c r="WQ513" s="69"/>
      <c r="WR513" s="69"/>
      <c r="WS513" s="69"/>
      <c r="WT513" s="69"/>
      <c r="WU513" s="69"/>
      <c r="WV513" s="69"/>
      <c r="WW513" s="69"/>
      <c r="WX513" s="69"/>
      <c r="WY513" s="69"/>
      <c r="WZ513" s="69"/>
      <c r="XA513" s="69"/>
      <c r="XB513" s="69"/>
      <c r="XC513" s="69"/>
      <c r="XD513" s="69"/>
      <c r="XE513" s="69"/>
      <c r="XF513" s="69"/>
      <c r="XG513" s="69"/>
      <c r="XH513" s="69"/>
      <c r="XI513" s="69"/>
      <c r="XJ513" s="69"/>
      <c r="XK513" s="69"/>
      <c r="XL513" s="69"/>
      <c r="XM513" s="69"/>
      <c r="XN513" s="69"/>
      <c r="XO513" s="69"/>
      <c r="XP513" s="69"/>
      <c r="XQ513" s="69"/>
      <c r="XR513" s="69"/>
      <c r="XS513" s="69"/>
      <c r="XT513" s="69"/>
      <c r="XU513" s="69"/>
      <c r="XV513" s="69"/>
      <c r="XW513" s="69"/>
      <c r="XX513" s="69"/>
      <c r="XY513" s="69"/>
      <c r="XZ513" s="69"/>
      <c r="YA513" s="69"/>
      <c r="YB513" s="69"/>
      <c r="YC513" s="69"/>
      <c r="YD513" s="69"/>
      <c r="YE513" s="69"/>
      <c r="YF513" s="69"/>
      <c r="YG513" s="69"/>
      <c r="YH513" s="69"/>
      <c r="YI513" s="69"/>
      <c r="YJ513" s="69"/>
      <c r="YK513" s="69"/>
      <c r="YL513" s="69"/>
      <c r="YM513" s="69"/>
      <c r="YN513" s="69"/>
      <c r="YO513" s="69"/>
      <c r="YP513" s="69"/>
      <c r="YQ513" s="69"/>
      <c r="YR513" s="69"/>
      <c r="YS513" s="69"/>
      <c r="YT513" s="69"/>
      <c r="YU513" s="69"/>
      <c r="YV513" s="69"/>
      <c r="YW513" s="69"/>
      <c r="YX513" s="69"/>
      <c r="YY513" s="69"/>
      <c r="YZ513" s="69"/>
      <c r="ZA513" s="69"/>
      <c r="ZB513" s="69"/>
      <c r="ZC513" s="69"/>
      <c r="ZD513" s="69"/>
      <c r="ZE513" s="69"/>
      <c r="ZF513" s="69"/>
      <c r="ZG513" s="69"/>
      <c r="ZH513" s="69"/>
      <c r="ZI513" s="69"/>
      <c r="ZJ513" s="69"/>
      <c r="ZK513" s="69"/>
      <c r="ZL513" s="69"/>
      <c r="ZM513" s="69"/>
      <c r="ZN513" s="69"/>
      <c r="ZO513" s="69"/>
      <c r="ZP513" s="69"/>
      <c r="ZQ513" s="69"/>
      <c r="ZR513" s="69"/>
      <c r="ZS513" s="69"/>
      <c r="ZT513" s="69"/>
      <c r="ZU513" s="69"/>
      <c r="ZV513" s="69"/>
      <c r="ZW513" s="69"/>
      <c r="ZX513" s="69"/>
      <c r="ZY513" s="69"/>
      <c r="ZZ513" s="69"/>
      <c r="AAA513" s="69"/>
      <c r="AAB513" s="69"/>
      <c r="AAC513" s="69"/>
      <c r="AAD513" s="69"/>
      <c r="AAE513" s="69"/>
      <c r="AAF513" s="69"/>
      <c r="AAG513" s="69"/>
      <c r="AAH513" s="69"/>
      <c r="AAI513" s="69"/>
      <c r="AAJ513" s="69"/>
      <c r="AAK513" s="69"/>
      <c r="AAL513" s="69"/>
      <c r="AAM513" s="69"/>
      <c r="AAN513" s="69"/>
      <c r="AAO513" s="69"/>
      <c r="AAP513" s="69"/>
      <c r="AAQ513" s="69"/>
      <c r="AAR513" s="69"/>
      <c r="AAS513" s="69"/>
      <c r="AAT513" s="69"/>
      <c r="AAU513" s="69"/>
      <c r="AAV513" s="69"/>
      <c r="AAW513" s="69"/>
      <c r="AAX513" s="69"/>
      <c r="AAY513" s="69"/>
      <c r="AAZ513" s="69"/>
      <c r="ABA513" s="69"/>
      <c r="ABB513" s="69"/>
      <c r="ABC513" s="69"/>
      <c r="ABD513" s="69"/>
      <c r="ABE513" s="69"/>
      <c r="ABF513" s="69"/>
      <c r="ABG513" s="69"/>
      <c r="ABH513" s="69"/>
      <c r="ABI513" s="69"/>
      <c r="ABJ513" s="69"/>
      <c r="ABK513" s="69"/>
      <c r="ABL513" s="69"/>
      <c r="ABM513" s="69"/>
      <c r="ABN513" s="69"/>
      <c r="ABO513" s="69"/>
      <c r="ABP513" s="69"/>
      <c r="ABQ513" s="69"/>
      <c r="ABR513" s="69"/>
      <c r="ABS513" s="69"/>
      <c r="ABT513" s="69"/>
      <c r="ABU513" s="69"/>
      <c r="ABV513" s="69"/>
      <c r="ABW513" s="69"/>
      <c r="ABX513" s="69"/>
      <c r="ABY513" s="69"/>
      <c r="ABZ513" s="69"/>
      <c r="ACA513" s="69"/>
      <c r="ACB513" s="69"/>
      <c r="ACC513" s="69"/>
      <c r="ACD513" s="69"/>
      <c r="ACE513" s="69"/>
      <c r="ACF513" s="69"/>
      <c r="ACG513" s="69"/>
      <c r="ACH513" s="69"/>
      <c r="ACI513" s="69"/>
      <c r="ACJ513" s="69"/>
      <c r="ACK513" s="69"/>
      <c r="ACL513" s="69"/>
      <c r="ACM513" s="69"/>
      <c r="ACN513" s="69"/>
      <c r="ACO513" s="69"/>
      <c r="ACP513" s="69"/>
      <c r="ACQ513" s="69"/>
      <c r="ACR513" s="69"/>
      <c r="ACS513" s="69"/>
      <c r="ACT513" s="69"/>
      <c r="ACU513" s="69"/>
      <c r="ACV513" s="69"/>
      <c r="ACW513" s="69"/>
      <c r="ACX513" s="69"/>
      <c r="ACY513" s="69"/>
      <c r="ACZ513" s="69"/>
      <c r="ADA513" s="69"/>
      <c r="ADB513" s="69"/>
      <c r="ADC513" s="69"/>
      <c r="ADD513" s="69"/>
      <c r="ADE513" s="69"/>
      <c r="ADF513" s="69"/>
      <c r="ADG513" s="69"/>
      <c r="ADH513" s="69"/>
      <c r="ADI513" s="69"/>
      <c r="ADJ513" s="69"/>
      <c r="ADK513" s="69"/>
      <c r="ADL513" s="69"/>
      <c r="ADM513" s="69"/>
      <c r="ADN513" s="69"/>
      <c r="ADO513" s="69"/>
      <c r="ADP513" s="69"/>
      <c r="ADQ513" s="69"/>
      <c r="ADR513" s="69"/>
      <c r="ADS513" s="69"/>
      <c r="ADT513" s="69"/>
      <c r="ADU513" s="69"/>
      <c r="ADV513" s="69"/>
      <c r="ADW513" s="69"/>
      <c r="ADX513" s="69"/>
      <c r="ADY513" s="69"/>
      <c r="ADZ513" s="69"/>
      <c r="AEA513" s="69"/>
      <c r="AEB513" s="69"/>
      <c r="AEC513" s="69"/>
      <c r="AED513" s="69"/>
      <c r="AEE513" s="69"/>
      <c r="AEF513" s="69"/>
      <c r="AEG513" s="69"/>
      <c r="AEH513" s="69"/>
      <c r="AEI513" s="69"/>
      <c r="AEJ513" s="69"/>
      <c r="AEK513" s="69"/>
      <c r="AEL513" s="69"/>
      <c r="AEM513" s="69"/>
      <c r="AEN513" s="69"/>
      <c r="AEO513" s="69"/>
      <c r="AEP513" s="69"/>
      <c r="AEQ513" s="69"/>
      <c r="AER513" s="69"/>
      <c r="AES513" s="69"/>
      <c r="AET513" s="69"/>
      <c r="AEU513" s="69"/>
      <c r="AEV513" s="69"/>
      <c r="AEW513" s="69"/>
      <c r="AEX513" s="69"/>
      <c r="AEY513" s="69"/>
      <c r="AEZ513" s="69"/>
      <c r="AFA513" s="69"/>
      <c r="AFB513" s="69"/>
      <c r="AFC513" s="69"/>
      <c r="AFD513" s="69"/>
      <c r="AFE513" s="69"/>
      <c r="AFF513" s="69"/>
      <c r="AFG513" s="69"/>
      <c r="AFH513" s="69"/>
      <c r="AFI513" s="69"/>
      <c r="AFJ513" s="69"/>
      <c r="AFK513" s="69"/>
      <c r="AFL513" s="69"/>
      <c r="AFM513" s="69"/>
      <c r="AFN513" s="69"/>
      <c r="AFO513" s="69"/>
      <c r="AFP513" s="69"/>
      <c r="AFQ513" s="69"/>
      <c r="AFR513" s="69"/>
      <c r="AFS513" s="69"/>
      <c r="AFT513" s="69"/>
      <c r="AFU513" s="69"/>
      <c r="AFV513" s="69"/>
      <c r="AFW513" s="69"/>
      <c r="AFX513" s="69"/>
      <c r="AFY513" s="69"/>
      <c r="AFZ513" s="69"/>
      <c r="AGA513" s="69"/>
      <c r="AGB513" s="69"/>
      <c r="AGC513" s="69"/>
      <c r="AGD513" s="69"/>
      <c r="AGE513" s="69"/>
      <c r="AGF513" s="69"/>
      <c r="AGG513" s="69"/>
      <c r="AGH513" s="69"/>
      <c r="AGI513" s="69"/>
      <c r="AGJ513" s="69"/>
      <c r="AGK513" s="69"/>
      <c r="AGL513" s="69"/>
      <c r="AGM513" s="69"/>
      <c r="AGN513" s="69"/>
      <c r="AGO513" s="69"/>
      <c r="AGP513" s="69"/>
      <c r="AGQ513" s="69"/>
      <c r="AGR513" s="69"/>
      <c r="AGS513" s="69"/>
      <c r="AGT513" s="69"/>
      <c r="AGU513" s="69"/>
      <c r="AGV513" s="69"/>
      <c r="AGW513" s="69"/>
      <c r="AGX513" s="69"/>
      <c r="AGY513" s="69"/>
      <c r="AGZ513" s="69"/>
      <c r="AHA513" s="69"/>
      <c r="AHB513" s="69"/>
      <c r="AHC513" s="69"/>
      <c r="AHD513" s="69"/>
      <c r="AHE513" s="69"/>
      <c r="AHF513" s="69"/>
      <c r="AHG513" s="69"/>
      <c r="AHH513" s="69"/>
      <c r="AHI513" s="69"/>
      <c r="AHJ513" s="69"/>
      <c r="AHK513" s="69"/>
      <c r="AHL513" s="69"/>
      <c r="AHM513" s="69"/>
      <c r="AHN513" s="69"/>
      <c r="AHO513" s="69"/>
      <c r="AHP513" s="69"/>
      <c r="AHQ513" s="69"/>
      <c r="AHR513" s="69"/>
      <c r="AHS513" s="69"/>
      <c r="AHT513" s="69"/>
      <c r="AHU513" s="69"/>
      <c r="AHV513" s="69"/>
      <c r="AHW513" s="69"/>
      <c r="AHX513" s="69"/>
      <c r="AHY513" s="69"/>
      <c r="AHZ513" s="69"/>
      <c r="AIA513" s="69"/>
      <c r="AIB513" s="69"/>
      <c r="AIC513" s="69"/>
      <c r="AID513" s="69"/>
      <c r="AIE513" s="69"/>
      <c r="AIF513" s="69"/>
      <c r="AIG513" s="69"/>
      <c r="AIH513" s="69"/>
      <c r="AII513" s="69"/>
      <c r="AIJ513" s="69"/>
      <c r="AIK513" s="69"/>
      <c r="AIL513" s="69"/>
      <c r="AIM513" s="69"/>
      <c r="AIN513" s="69"/>
      <c r="AIO513" s="69"/>
      <c r="AIP513" s="69"/>
      <c r="AIQ513" s="69"/>
      <c r="AIR513" s="69"/>
      <c r="AIS513" s="69"/>
      <c r="AIT513" s="69"/>
      <c r="AIU513" s="69"/>
      <c r="AIV513" s="69"/>
      <c r="AIW513" s="69"/>
      <c r="AIX513" s="69"/>
      <c r="AIY513" s="69"/>
      <c r="AIZ513" s="69"/>
      <c r="AJA513" s="69"/>
      <c r="AJB513" s="69"/>
      <c r="AJC513" s="69"/>
      <c r="AJD513" s="69"/>
      <c r="AJE513" s="69"/>
      <c r="AJF513" s="69"/>
      <c r="AJG513" s="69"/>
      <c r="AJH513" s="69"/>
      <c r="AJI513" s="69"/>
      <c r="AJJ513" s="69"/>
      <c r="AJK513" s="69"/>
      <c r="AJL513" s="69"/>
      <c r="AJM513" s="69"/>
      <c r="AJN513" s="69"/>
      <c r="AJO513" s="69"/>
      <c r="AJP513" s="69"/>
      <c r="AJQ513" s="69"/>
      <c r="AJR513" s="69"/>
      <c r="AJS513" s="69"/>
      <c r="AJT513" s="69"/>
      <c r="AJU513" s="69"/>
      <c r="AJV513" s="69"/>
      <c r="AJW513" s="69"/>
      <c r="AJX513" s="69"/>
      <c r="AJY513" s="69"/>
      <c r="AJZ513" s="69"/>
      <c r="AKA513" s="69"/>
      <c r="AKB513" s="69"/>
      <c r="AKC513" s="69"/>
      <c r="AKD513" s="69"/>
      <c r="AKE513" s="69"/>
      <c r="AKF513" s="69"/>
      <c r="AKG513" s="69"/>
      <c r="AKH513" s="69"/>
      <c r="AKI513" s="69"/>
      <c r="AKJ513" s="69"/>
      <c r="AKK513" s="69"/>
      <c r="AKL513" s="69"/>
      <c r="AKM513" s="69"/>
      <c r="AKN513" s="69"/>
      <c r="AKO513" s="69"/>
      <c r="AKP513" s="69"/>
      <c r="AKQ513" s="69"/>
      <c r="AKR513" s="69"/>
      <c r="AKS513" s="69"/>
      <c r="AKT513" s="69"/>
      <c r="AKU513" s="69"/>
      <c r="AKV513" s="69"/>
      <c r="AKW513" s="69"/>
      <c r="AKX513" s="69"/>
      <c r="AKY513" s="69"/>
      <c r="AKZ513" s="69"/>
      <c r="ALA513" s="69"/>
      <c r="ALB513" s="69"/>
      <c r="ALC513" s="69"/>
      <c r="ALD513" s="69"/>
      <c r="ALE513" s="69"/>
      <c r="ALF513" s="69"/>
      <c r="ALG513" s="69"/>
      <c r="ALH513" s="69"/>
      <c r="ALI513" s="69"/>
      <c r="ALJ513" s="69"/>
      <c r="ALK513" s="69"/>
      <c r="ALL513" s="69"/>
      <c r="ALM513" s="69"/>
      <c r="ALN513" s="69"/>
      <c r="ALO513" s="69"/>
      <c r="ALP513" s="69"/>
      <c r="ALQ513" s="69"/>
      <c r="ALR513" s="69"/>
      <c r="ALS513" s="69"/>
      <c r="ALT513" s="69"/>
      <c r="ALU513" s="69"/>
      <c r="ALV513" s="69"/>
      <c r="ALW513" s="69"/>
      <c r="ALX513" s="69"/>
      <c r="ALY513" s="69"/>
      <c r="ALZ513" s="69"/>
      <c r="AMA513" s="69"/>
      <c r="AMB513" s="69"/>
      <c r="AMC513" s="69"/>
      <c r="AMD513" s="69"/>
      <c r="AME513" s="69"/>
      <c r="AMF513" s="69"/>
      <c r="AMG513" s="69"/>
      <c r="AMH513" s="69"/>
      <c r="AMI513" s="69"/>
      <c r="AMJ513" s="69"/>
      <c r="AMK513" s="69"/>
    </row>
    <row r="514" spans="1:1025" ht="23.25" x14ac:dyDescent="0.35">
      <c r="A514" s="33"/>
      <c r="B514" s="105" t="s">
        <v>25</v>
      </c>
      <c r="C514" s="105"/>
      <c r="D514" s="105"/>
      <c r="E514" s="105"/>
      <c r="F514" s="105"/>
      <c r="G514" s="105"/>
      <c r="H514" s="105"/>
      <c r="I514" s="105"/>
      <c r="J514" s="105"/>
      <c r="K514" s="105"/>
    </row>
    <row r="515" spans="1:1025" ht="23.25" x14ac:dyDescent="0.35">
      <c r="A515" s="33"/>
      <c r="B515" s="106" t="s">
        <v>194</v>
      </c>
      <c r="C515" s="106"/>
      <c r="D515" s="106"/>
      <c r="E515" s="106"/>
      <c r="F515" s="106"/>
      <c r="G515" s="106"/>
      <c r="H515" s="106"/>
      <c r="I515" s="106"/>
      <c r="J515" s="106"/>
      <c r="K515" s="106"/>
    </row>
    <row r="516" spans="1:1025" ht="24" thickBot="1" x14ac:dyDescent="0.4">
      <c r="B516" s="107" t="s">
        <v>158</v>
      </c>
      <c r="C516" s="107"/>
      <c r="D516" s="107"/>
      <c r="E516" s="107"/>
      <c r="F516" s="107"/>
      <c r="G516" s="107"/>
      <c r="H516" s="107"/>
      <c r="I516" s="107"/>
      <c r="J516" s="107"/>
      <c r="K516" s="107"/>
    </row>
    <row r="517" spans="1:1025" ht="18.75" thickBot="1" x14ac:dyDescent="0.3">
      <c r="B517" s="108" t="s">
        <v>27</v>
      </c>
      <c r="C517" s="108"/>
      <c r="D517" s="108"/>
      <c r="E517" s="108"/>
      <c r="F517" s="108"/>
      <c r="G517" s="109" t="s">
        <v>28</v>
      </c>
      <c r="H517" s="109"/>
      <c r="I517" s="109"/>
      <c r="J517" s="109"/>
      <c r="K517" s="109"/>
    </row>
    <row r="518" spans="1:1025" ht="17.25" thickBot="1" x14ac:dyDescent="0.3">
      <c r="B518" s="35" t="s">
        <v>29</v>
      </c>
      <c r="C518" s="36" t="s">
        <v>142</v>
      </c>
      <c r="D518" s="35" t="s">
        <v>143</v>
      </c>
      <c r="E518" s="35" t="s">
        <v>159</v>
      </c>
      <c r="F518" s="35" t="s">
        <v>30</v>
      </c>
      <c r="G518" s="35" t="s">
        <v>29</v>
      </c>
      <c r="H518" s="35" t="s">
        <v>142</v>
      </c>
      <c r="I518" s="35" t="s">
        <v>143</v>
      </c>
      <c r="J518" s="35" t="s">
        <v>159</v>
      </c>
      <c r="K518" s="35" t="s">
        <v>30</v>
      </c>
    </row>
    <row r="519" spans="1:1025" ht="16.5" x14ac:dyDescent="0.25">
      <c r="B519" s="14"/>
      <c r="C519" s="37"/>
      <c r="D519" s="14"/>
      <c r="E519" s="14"/>
      <c r="F519" s="14"/>
      <c r="G519" s="14"/>
      <c r="H519" s="14"/>
      <c r="I519" s="14"/>
      <c r="J519" s="14"/>
      <c r="K519" s="14"/>
    </row>
    <row r="520" spans="1:1025" ht="16.5" x14ac:dyDescent="0.25">
      <c r="B520" s="14" t="s">
        <v>31</v>
      </c>
      <c r="C520" s="37"/>
      <c r="D520" s="14"/>
      <c r="E520" s="14"/>
      <c r="F520" s="14"/>
      <c r="G520" s="14" t="s">
        <v>32</v>
      </c>
      <c r="H520" s="76"/>
      <c r="I520" s="76"/>
      <c r="J520" s="76"/>
      <c r="K520" s="14"/>
    </row>
    <row r="521" spans="1:1025" ht="17.25" x14ac:dyDescent="0.3">
      <c r="B521" s="38" t="s">
        <v>33</v>
      </c>
      <c r="C521" s="77"/>
      <c r="D521" s="79"/>
      <c r="E521" s="79">
        <v>0</v>
      </c>
      <c r="F521" s="52">
        <f>SUM(C521:E521)</f>
        <v>0</v>
      </c>
      <c r="G521" s="38" t="s">
        <v>34</v>
      </c>
      <c r="H521" s="77"/>
      <c r="I521" s="77"/>
      <c r="J521" s="77">
        <v>0</v>
      </c>
      <c r="K521" s="45">
        <f>SUM(H521:J521)</f>
        <v>0</v>
      </c>
    </row>
    <row r="522" spans="1:1025" ht="17.25" x14ac:dyDescent="0.3">
      <c r="B522" s="38" t="s">
        <v>35</v>
      </c>
      <c r="C522" s="77"/>
      <c r="D522" s="79">
        <v>588.54999999999995</v>
      </c>
      <c r="E522" s="79">
        <v>28.964700000000004</v>
      </c>
      <c r="F522" s="52">
        <f t="shared" ref="F522:F592" si="15">SUM(C522:E522)</f>
        <v>617.51469999999995</v>
      </c>
      <c r="G522" s="38" t="s">
        <v>36</v>
      </c>
      <c r="H522" s="77"/>
      <c r="I522" s="77"/>
      <c r="J522" s="77">
        <v>0</v>
      </c>
      <c r="K522" s="45">
        <f t="shared" ref="K522:K562" si="16">SUM(H522:J522)</f>
        <v>0</v>
      </c>
    </row>
    <row r="523" spans="1:1025" ht="17.25" x14ac:dyDescent="0.3">
      <c r="B523" s="38" t="s">
        <v>37</v>
      </c>
      <c r="C523" s="77"/>
      <c r="D523" s="79"/>
      <c r="E523" s="79">
        <v>7.6509</v>
      </c>
      <c r="F523" s="52">
        <f t="shared" si="15"/>
        <v>7.6509</v>
      </c>
      <c r="G523" s="38" t="s">
        <v>38</v>
      </c>
      <c r="H523" s="77"/>
      <c r="I523" s="77"/>
      <c r="J523" s="77">
        <v>0</v>
      </c>
      <c r="K523" s="45">
        <f t="shared" si="16"/>
        <v>0</v>
      </c>
    </row>
    <row r="524" spans="1:1025" ht="17.25" x14ac:dyDescent="0.3">
      <c r="B524" s="38" t="s">
        <v>39</v>
      </c>
      <c r="C524" s="77"/>
      <c r="D524" s="79"/>
      <c r="E524" s="79">
        <v>0</v>
      </c>
      <c r="F524" s="52">
        <f t="shared" si="15"/>
        <v>0</v>
      </c>
      <c r="G524" s="38" t="s">
        <v>40</v>
      </c>
      <c r="H524" s="77"/>
      <c r="I524" s="77"/>
      <c r="J524" s="77">
        <v>0</v>
      </c>
      <c r="K524" s="45">
        <f t="shared" si="16"/>
        <v>0</v>
      </c>
    </row>
    <row r="525" spans="1:1025" ht="17.25" x14ac:dyDescent="0.3">
      <c r="B525" s="38" t="s">
        <v>41</v>
      </c>
      <c r="C525" s="77"/>
      <c r="D525" s="79">
        <v>82.75</v>
      </c>
      <c r="E525" s="79">
        <v>21.817499999999999</v>
      </c>
      <c r="F525" s="52">
        <f t="shared" si="15"/>
        <v>104.5675</v>
      </c>
      <c r="G525" s="38" t="s">
        <v>42</v>
      </c>
      <c r="H525" s="77"/>
      <c r="I525" s="77"/>
      <c r="J525" s="77">
        <v>0</v>
      </c>
      <c r="K525" s="45">
        <f t="shared" si="16"/>
        <v>0</v>
      </c>
    </row>
    <row r="526" spans="1:1025" ht="17.25" x14ac:dyDescent="0.3">
      <c r="B526" s="38" t="s">
        <v>43</v>
      </c>
      <c r="C526" s="77"/>
      <c r="D526" s="79"/>
      <c r="E526" s="79">
        <v>58.71779999999999</v>
      </c>
      <c r="F526" s="52">
        <f t="shared" si="15"/>
        <v>58.71779999999999</v>
      </c>
      <c r="G526" s="38" t="s">
        <v>44</v>
      </c>
      <c r="H526" s="77"/>
      <c r="I526" s="77"/>
      <c r="J526" s="77">
        <v>0</v>
      </c>
      <c r="K526" s="45">
        <f t="shared" si="16"/>
        <v>0</v>
      </c>
    </row>
    <row r="527" spans="1:1025" ht="17.25" x14ac:dyDescent="0.3">
      <c r="B527" s="38" t="s">
        <v>45</v>
      </c>
      <c r="C527" s="77"/>
      <c r="D527" s="79"/>
      <c r="E527" s="79">
        <v>84.971100000000007</v>
      </c>
      <c r="F527" s="52">
        <f t="shared" si="15"/>
        <v>84.971100000000007</v>
      </c>
      <c r="G527" s="38" t="s">
        <v>46</v>
      </c>
      <c r="H527" s="77"/>
      <c r="I527" s="77"/>
      <c r="J527" s="77">
        <v>0</v>
      </c>
      <c r="K527" s="45">
        <f t="shared" si="16"/>
        <v>0</v>
      </c>
    </row>
    <row r="528" spans="1:1025" ht="17.25" x14ac:dyDescent="0.3">
      <c r="B528" s="38" t="s">
        <v>47</v>
      </c>
      <c r="C528" s="77"/>
      <c r="D528" s="79"/>
      <c r="E528" s="79">
        <v>0</v>
      </c>
      <c r="F528" s="52">
        <f t="shared" si="15"/>
        <v>0</v>
      </c>
      <c r="G528" s="38" t="s">
        <v>48</v>
      </c>
      <c r="H528" s="77"/>
      <c r="I528" s="77"/>
      <c r="J528" s="77">
        <v>0</v>
      </c>
      <c r="K528" s="45">
        <f t="shared" si="16"/>
        <v>0</v>
      </c>
    </row>
    <row r="529" spans="2:11" ht="17.25" x14ac:dyDescent="0.3">
      <c r="B529" s="38" t="s">
        <v>49</v>
      </c>
      <c r="C529" s="77"/>
      <c r="D529" s="79">
        <v>24.9</v>
      </c>
      <c r="E529" s="79">
        <v>0</v>
      </c>
      <c r="F529" s="52">
        <f t="shared" si="15"/>
        <v>24.9</v>
      </c>
      <c r="G529" s="38" t="s">
        <v>50</v>
      </c>
      <c r="H529" s="77"/>
      <c r="I529" s="77"/>
      <c r="J529" s="77">
        <v>0</v>
      </c>
      <c r="K529" s="45">
        <f t="shared" si="16"/>
        <v>0</v>
      </c>
    </row>
    <row r="530" spans="2:11" ht="17.25" x14ac:dyDescent="0.3">
      <c r="B530" s="38" t="s">
        <v>51</v>
      </c>
      <c r="C530" s="77"/>
      <c r="D530" s="79"/>
      <c r="E530" s="79">
        <v>0</v>
      </c>
      <c r="F530" s="52">
        <f t="shared" si="15"/>
        <v>0</v>
      </c>
      <c r="G530" s="38" t="s">
        <v>52</v>
      </c>
      <c r="H530" s="77"/>
      <c r="I530" s="77"/>
      <c r="J530" s="77">
        <v>0</v>
      </c>
      <c r="K530" s="45">
        <f t="shared" si="16"/>
        <v>0</v>
      </c>
    </row>
    <row r="531" spans="2:11" ht="17.25" x14ac:dyDescent="0.3">
      <c r="B531" s="38" t="s">
        <v>53</v>
      </c>
      <c r="C531" s="77"/>
      <c r="D531" s="79"/>
      <c r="E531" s="79">
        <v>25.2057</v>
      </c>
      <c r="F531" s="52">
        <f t="shared" si="15"/>
        <v>25.2057</v>
      </c>
      <c r="G531" s="38" t="s">
        <v>54</v>
      </c>
      <c r="H531" s="77"/>
      <c r="I531" s="77"/>
      <c r="J531" s="77">
        <v>0</v>
      </c>
      <c r="K531" s="45">
        <f t="shared" si="16"/>
        <v>0</v>
      </c>
    </row>
    <row r="532" spans="2:11" ht="17.25" x14ac:dyDescent="0.3">
      <c r="B532" s="78" t="s">
        <v>160</v>
      </c>
      <c r="C532" s="77"/>
      <c r="D532" s="79"/>
      <c r="E532" s="79">
        <v>0</v>
      </c>
      <c r="F532" s="52">
        <f t="shared" si="15"/>
        <v>0</v>
      </c>
      <c r="G532" s="38" t="s">
        <v>56</v>
      </c>
      <c r="H532" s="77"/>
      <c r="I532" s="77"/>
      <c r="J532" s="77">
        <v>0</v>
      </c>
      <c r="K532" s="45">
        <f t="shared" si="16"/>
        <v>0</v>
      </c>
    </row>
    <row r="533" spans="2:11" ht="17.25" x14ac:dyDescent="0.3">
      <c r="B533" s="38"/>
      <c r="C533" s="77"/>
      <c r="D533" s="79"/>
      <c r="E533" s="79"/>
      <c r="F533" s="52"/>
      <c r="G533" s="38" t="s">
        <v>58</v>
      </c>
      <c r="H533" s="77"/>
      <c r="I533" s="77"/>
      <c r="J533" s="77">
        <v>0</v>
      </c>
      <c r="K533" s="45">
        <f t="shared" si="16"/>
        <v>0</v>
      </c>
    </row>
    <row r="534" spans="2:11" ht="17.25" x14ac:dyDescent="0.3">
      <c r="B534" s="80" t="s">
        <v>57</v>
      </c>
      <c r="C534" s="77"/>
      <c r="D534" s="79"/>
      <c r="E534" s="79"/>
      <c r="F534" s="52"/>
      <c r="G534" s="38" t="s">
        <v>60</v>
      </c>
      <c r="H534" s="77"/>
      <c r="I534" s="77"/>
      <c r="J534" s="77">
        <v>0</v>
      </c>
      <c r="K534" s="45">
        <f t="shared" si="16"/>
        <v>0</v>
      </c>
    </row>
    <row r="535" spans="2:11" ht="17.25" x14ac:dyDescent="0.3">
      <c r="B535" s="38" t="s">
        <v>59</v>
      </c>
      <c r="C535" s="77"/>
      <c r="D535" s="79"/>
      <c r="E535" s="79">
        <v>0</v>
      </c>
      <c r="F535" s="52">
        <f t="shared" si="15"/>
        <v>0</v>
      </c>
      <c r="G535" s="38" t="s">
        <v>62</v>
      </c>
      <c r="H535" s="77"/>
      <c r="I535" s="77"/>
      <c r="J535" s="77">
        <v>0</v>
      </c>
      <c r="K535" s="45">
        <f t="shared" si="16"/>
        <v>0</v>
      </c>
    </row>
    <row r="536" spans="2:11" ht="17.25" x14ac:dyDescent="0.3">
      <c r="B536" s="38" t="s">
        <v>61</v>
      </c>
      <c r="C536" s="77"/>
      <c r="D536" s="79"/>
      <c r="E536" s="79">
        <v>0</v>
      </c>
      <c r="F536" s="52">
        <f t="shared" si="15"/>
        <v>0</v>
      </c>
      <c r="G536" s="38" t="s">
        <v>64</v>
      </c>
      <c r="H536" s="77"/>
      <c r="I536" s="77"/>
      <c r="J536" s="77">
        <v>0</v>
      </c>
      <c r="K536" s="45">
        <f t="shared" si="16"/>
        <v>0</v>
      </c>
    </row>
    <row r="537" spans="2:11" ht="17.25" x14ac:dyDescent="0.3">
      <c r="B537" s="38" t="s">
        <v>63</v>
      </c>
      <c r="C537" s="77"/>
      <c r="D537" s="79"/>
      <c r="E537" s="79">
        <v>0</v>
      </c>
      <c r="F537" s="52">
        <f t="shared" si="15"/>
        <v>0</v>
      </c>
      <c r="G537" s="38" t="s">
        <v>66</v>
      </c>
      <c r="H537" s="77"/>
      <c r="I537" s="77"/>
      <c r="J537" s="77">
        <v>0</v>
      </c>
      <c r="K537" s="45">
        <f t="shared" si="16"/>
        <v>0</v>
      </c>
    </row>
    <row r="538" spans="2:11" ht="17.25" x14ac:dyDescent="0.3">
      <c r="B538" s="38" t="s">
        <v>65</v>
      </c>
      <c r="C538" s="77"/>
      <c r="D538" s="79"/>
      <c r="E538" s="79">
        <v>0</v>
      </c>
      <c r="F538" s="52">
        <f t="shared" si="15"/>
        <v>0</v>
      </c>
      <c r="G538" s="38" t="s">
        <v>68</v>
      </c>
      <c r="H538" s="77">
        <v>256221.73</v>
      </c>
      <c r="I538" s="77"/>
      <c r="J538" s="77">
        <v>0</v>
      </c>
      <c r="K538" s="45">
        <f t="shared" si="16"/>
        <v>256221.73</v>
      </c>
    </row>
    <row r="539" spans="2:11" ht="17.25" x14ac:dyDescent="0.3">
      <c r="B539" s="38" t="s">
        <v>67</v>
      </c>
      <c r="C539" s="77"/>
      <c r="D539" s="79"/>
      <c r="E539" s="79">
        <v>100.18950000000001</v>
      </c>
      <c r="F539" s="52">
        <f t="shared" si="15"/>
        <v>100.18950000000001</v>
      </c>
      <c r="G539" s="78" t="s">
        <v>161</v>
      </c>
      <c r="H539" s="77"/>
      <c r="I539" s="77"/>
      <c r="J539" s="77">
        <v>0</v>
      </c>
      <c r="K539" s="45">
        <f t="shared" si="16"/>
        <v>0</v>
      </c>
    </row>
    <row r="540" spans="2:11" ht="17.25" x14ac:dyDescent="0.3">
      <c r="B540" s="38" t="s">
        <v>69</v>
      </c>
      <c r="C540" s="77"/>
      <c r="D540" s="79"/>
      <c r="E540" s="79">
        <v>1085.1906000000001</v>
      </c>
      <c r="F540" s="52">
        <f t="shared" si="15"/>
        <v>1085.1906000000001</v>
      </c>
      <c r="G540" s="38"/>
      <c r="H540" s="77"/>
      <c r="I540" s="77"/>
      <c r="J540" s="77"/>
      <c r="K540" s="45"/>
    </row>
    <row r="541" spans="2:11" ht="17.25" x14ac:dyDescent="0.3">
      <c r="B541" s="38" t="s">
        <v>72</v>
      </c>
      <c r="C541" s="77"/>
      <c r="D541" s="79"/>
      <c r="E541" s="79">
        <v>0</v>
      </c>
      <c r="F541" s="52">
        <f t="shared" si="15"/>
        <v>0</v>
      </c>
      <c r="G541" s="81" t="s">
        <v>71</v>
      </c>
      <c r="H541" s="77"/>
      <c r="I541" s="77"/>
      <c r="J541" s="77"/>
      <c r="K541" s="45"/>
    </row>
    <row r="542" spans="2:11" ht="17.25" x14ac:dyDescent="0.3">
      <c r="B542" s="38" t="s">
        <v>74</v>
      </c>
      <c r="C542" s="77"/>
      <c r="D542" s="79"/>
      <c r="E542" s="79">
        <v>526.46040000000005</v>
      </c>
      <c r="F542" s="52">
        <f t="shared" si="15"/>
        <v>526.46040000000005</v>
      </c>
      <c r="G542" s="38" t="s">
        <v>73</v>
      </c>
      <c r="H542" s="77"/>
      <c r="I542" s="77"/>
      <c r="J542" s="77">
        <v>0</v>
      </c>
      <c r="K542" s="45">
        <f t="shared" si="16"/>
        <v>0</v>
      </c>
    </row>
    <row r="543" spans="2:11" ht="17.25" x14ac:dyDescent="0.3">
      <c r="B543" s="38" t="s">
        <v>76</v>
      </c>
      <c r="C543" s="77"/>
      <c r="D543" s="79"/>
      <c r="E543" s="79">
        <v>96.736199999999997</v>
      </c>
      <c r="F543" s="52">
        <f t="shared" si="15"/>
        <v>96.736199999999997</v>
      </c>
      <c r="G543" s="38" t="s">
        <v>75</v>
      </c>
      <c r="H543" s="77"/>
      <c r="I543" s="77"/>
      <c r="J543" s="77">
        <v>8.7899999999999992E-2</v>
      </c>
      <c r="K543" s="45">
        <f t="shared" si="16"/>
        <v>8.7899999999999992E-2</v>
      </c>
    </row>
    <row r="544" spans="2:11" ht="17.25" x14ac:dyDescent="0.3">
      <c r="B544" s="38" t="s">
        <v>78</v>
      </c>
      <c r="C544" s="77"/>
      <c r="D544" s="79"/>
      <c r="E544" s="79">
        <v>47.461800000000004</v>
      </c>
      <c r="F544" s="52">
        <f t="shared" si="15"/>
        <v>47.461800000000004</v>
      </c>
      <c r="G544" s="38" t="s">
        <v>77</v>
      </c>
      <c r="H544" s="77"/>
      <c r="I544" s="77"/>
      <c r="J544" s="77">
        <v>0</v>
      </c>
      <c r="K544" s="45">
        <f t="shared" si="16"/>
        <v>0</v>
      </c>
    </row>
    <row r="545" spans="2:11" ht="17.25" x14ac:dyDescent="0.3">
      <c r="B545" s="38" t="s">
        <v>80</v>
      </c>
      <c r="C545" s="77"/>
      <c r="D545" s="79"/>
      <c r="E545" s="79">
        <v>24.93</v>
      </c>
      <c r="F545" s="52">
        <f t="shared" si="15"/>
        <v>24.93</v>
      </c>
      <c r="G545" s="38" t="s">
        <v>79</v>
      </c>
      <c r="H545" s="77">
        <v>10</v>
      </c>
      <c r="I545" s="77"/>
      <c r="J545" s="77">
        <v>0</v>
      </c>
      <c r="K545" s="45">
        <f t="shared" si="16"/>
        <v>10</v>
      </c>
    </row>
    <row r="546" spans="2:11" ht="17.25" x14ac:dyDescent="0.3">
      <c r="B546" s="38" t="s">
        <v>82</v>
      </c>
      <c r="C546" s="77"/>
      <c r="D546" s="79"/>
      <c r="E546" s="79">
        <v>0</v>
      </c>
      <c r="F546" s="52">
        <f t="shared" si="15"/>
        <v>0</v>
      </c>
      <c r="G546" s="38" t="s">
        <v>81</v>
      </c>
      <c r="H546" s="77"/>
      <c r="I546" s="77"/>
      <c r="J546" s="77">
        <v>0</v>
      </c>
      <c r="K546" s="45">
        <f t="shared" si="16"/>
        <v>0</v>
      </c>
    </row>
    <row r="547" spans="2:11" ht="17.25" x14ac:dyDescent="0.3">
      <c r="B547" s="38" t="s">
        <v>84</v>
      </c>
      <c r="C547" s="77"/>
      <c r="D547" s="79"/>
      <c r="E547" s="79">
        <v>514.24379999999996</v>
      </c>
      <c r="F547" s="52">
        <f t="shared" si="15"/>
        <v>514.24379999999996</v>
      </c>
      <c r="G547" s="38" t="s">
        <v>83</v>
      </c>
      <c r="H547" s="77">
        <v>844</v>
      </c>
      <c r="I547" s="77"/>
      <c r="J547" s="77">
        <v>0.24</v>
      </c>
      <c r="K547" s="45">
        <f t="shared" si="16"/>
        <v>844.24</v>
      </c>
    </row>
    <row r="548" spans="2:11" ht="17.25" x14ac:dyDescent="0.3">
      <c r="B548" s="38" t="s">
        <v>86</v>
      </c>
      <c r="C548" s="77"/>
      <c r="D548" s="79"/>
      <c r="E548" s="79">
        <v>1601.1828</v>
      </c>
      <c r="F548" s="52">
        <f t="shared" si="15"/>
        <v>1601.1828</v>
      </c>
      <c r="G548" s="38" t="s">
        <v>85</v>
      </c>
      <c r="H548" s="77">
        <v>9818</v>
      </c>
      <c r="I548" s="77"/>
      <c r="J548" s="77">
        <v>21.232500000000002</v>
      </c>
      <c r="K548" s="45">
        <f t="shared" si="16"/>
        <v>9839.2325000000001</v>
      </c>
    </row>
    <row r="549" spans="2:11" ht="17.25" x14ac:dyDescent="0.3">
      <c r="B549" s="38" t="s">
        <v>88</v>
      </c>
      <c r="C549" s="77"/>
      <c r="D549" s="79"/>
      <c r="E549" s="79">
        <v>0</v>
      </c>
      <c r="F549" s="52">
        <f t="shared" si="15"/>
        <v>0</v>
      </c>
      <c r="G549" s="38" t="s">
        <v>87</v>
      </c>
      <c r="H549" s="77"/>
      <c r="I549" s="77"/>
      <c r="J549" s="77">
        <v>0</v>
      </c>
      <c r="K549" s="45">
        <f t="shared" si="16"/>
        <v>0</v>
      </c>
    </row>
    <row r="550" spans="2:11" ht="17.25" x14ac:dyDescent="0.3">
      <c r="B550" s="38" t="s">
        <v>89</v>
      </c>
      <c r="C550" s="77"/>
      <c r="D550" s="79"/>
      <c r="E550" s="79">
        <v>0</v>
      </c>
      <c r="F550" s="52">
        <f t="shared" si="15"/>
        <v>0</v>
      </c>
      <c r="G550" s="78" t="s">
        <v>162</v>
      </c>
      <c r="H550" s="77"/>
      <c r="I550" s="77"/>
      <c r="J550" s="77">
        <v>22.5</v>
      </c>
      <c r="K550" s="45">
        <f t="shared" si="16"/>
        <v>22.5</v>
      </c>
    </row>
    <row r="551" spans="2:11" ht="17.25" x14ac:dyDescent="0.3">
      <c r="B551" s="38" t="s">
        <v>91</v>
      </c>
      <c r="C551" s="77"/>
      <c r="D551" s="79"/>
      <c r="E551" s="79">
        <v>0</v>
      </c>
      <c r="F551" s="52">
        <f t="shared" si="15"/>
        <v>0</v>
      </c>
      <c r="G551" s="78" t="s">
        <v>163</v>
      </c>
      <c r="H551" s="77"/>
      <c r="I551" s="77"/>
      <c r="J551" s="77">
        <v>739.83</v>
      </c>
      <c r="K551" s="45">
        <f t="shared" si="16"/>
        <v>739.83</v>
      </c>
    </row>
    <row r="552" spans="2:11" ht="17.25" x14ac:dyDescent="0.3">
      <c r="B552" s="38" t="s">
        <v>93</v>
      </c>
      <c r="C552" s="77"/>
      <c r="D552" s="79"/>
      <c r="E552" s="79">
        <v>0</v>
      </c>
      <c r="F552" s="52">
        <f t="shared" si="15"/>
        <v>0</v>
      </c>
      <c r="G552" s="78" t="s">
        <v>164</v>
      </c>
      <c r="H552" s="77"/>
      <c r="I552" s="77"/>
      <c r="J552" s="77">
        <v>0.72</v>
      </c>
      <c r="K552" s="45">
        <f t="shared" si="16"/>
        <v>0.72</v>
      </c>
    </row>
    <row r="553" spans="2:11" ht="17.25" x14ac:dyDescent="0.3">
      <c r="B553" s="38" t="s">
        <v>95</v>
      </c>
      <c r="C553" s="77"/>
      <c r="D553" s="79"/>
      <c r="E553" s="79">
        <v>0</v>
      </c>
      <c r="F553" s="52">
        <f t="shared" si="15"/>
        <v>0</v>
      </c>
      <c r="G553" s="78" t="s">
        <v>165</v>
      </c>
      <c r="H553" s="77"/>
      <c r="I553" s="77"/>
      <c r="J553" s="77">
        <v>0</v>
      </c>
      <c r="K553" s="45">
        <f t="shared" si="16"/>
        <v>0</v>
      </c>
    </row>
    <row r="554" spans="2:11" ht="17.25" x14ac:dyDescent="0.3">
      <c r="B554" s="82" t="s">
        <v>166</v>
      </c>
      <c r="C554" s="77"/>
      <c r="D554" s="79"/>
      <c r="E554" s="79">
        <v>174.68099999999998</v>
      </c>
      <c r="F554" s="52">
        <f t="shared" si="15"/>
        <v>174.68099999999998</v>
      </c>
      <c r="G554" s="78" t="s">
        <v>167</v>
      </c>
      <c r="H554" s="77"/>
      <c r="I554" s="77"/>
      <c r="J554" s="77">
        <v>0</v>
      </c>
      <c r="K554" s="45">
        <f t="shared" si="16"/>
        <v>0</v>
      </c>
    </row>
    <row r="555" spans="2:11" ht="17.25" x14ac:dyDescent="0.3">
      <c r="B555" s="38" t="s">
        <v>96</v>
      </c>
      <c r="C555" s="77"/>
      <c r="D555" s="79"/>
      <c r="E555" s="79">
        <v>0</v>
      </c>
      <c r="F555" s="52">
        <f t="shared" si="15"/>
        <v>0</v>
      </c>
      <c r="G555" s="38"/>
      <c r="H555" s="77"/>
      <c r="I555" s="77"/>
      <c r="J555" s="77"/>
      <c r="K555" s="45"/>
    </row>
    <row r="556" spans="2:11" ht="17.25" x14ac:dyDescent="0.3">
      <c r="B556" s="38" t="s">
        <v>97</v>
      </c>
      <c r="C556" s="77"/>
      <c r="D556" s="79"/>
      <c r="E556" s="79">
        <v>20.587499999999999</v>
      </c>
      <c r="F556" s="52">
        <f t="shared" si="15"/>
        <v>20.587499999999999</v>
      </c>
      <c r="G556" s="81" t="s">
        <v>90</v>
      </c>
      <c r="H556" s="77"/>
      <c r="I556" s="77"/>
      <c r="J556" s="77"/>
      <c r="K556" s="45"/>
    </row>
    <row r="557" spans="2:11" ht="17.25" x14ac:dyDescent="0.3">
      <c r="B557" s="38" t="s">
        <v>98</v>
      </c>
      <c r="C557" s="61">
        <v>3538</v>
      </c>
      <c r="D557" s="79"/>
      <c r="E557" s="79">
        <v>1534.1279999999999</v>
      </c>
      <c r="F557" s="52">
        <f t="shared" si="15"/>
        <v>5072.1279999999997</v>
      </c>
      <c r="G557" s="38" t="s">
        <v>92</v>
      </c>
      <c r="H557" s="77"/>
      <c r="I557" s="77"/>
      <c r="J557" s="77">
        <v>0</v>
      </c>
      <c r="K557" s="45">
        <f t="shared" si="16"/>
        <v>0</v>
      </c>
    </row>
    <row r="558" spans="2:11" ht="17.25" x14ac:dyDescent="0.3">
      <c r="B558" s="38" t="s">
        <v>70</v>
      </c>
      <c r="C558" s="77"/>
      <c r="D558" s="79">
        <v>55249.02</v>
      </c>
      <c r="E558" s="79">
        <v>219.92939999999999</v>
      </c>
      <c r="F558" s="52">
        <f t="shared" si="15"/>
        <v>55468.949399999998</v>
      </c>
      <c r="G558" s="38" t="s">
        <v>94</v>
      </c>
      <c r="H558" s="77"/>
      <c r="I558" s="77"/>
      <c r="J558" s="77">
        <v>3</v>
      </c>
      <c r="K558" s="45">
        <f t="shared" si="16"/>
        <v>3</v>
      </c>
    </row>
    <row r="559" spans="2:11" ht="17.25" x14ac:dyDescent="0.3">
      <c r="B559" s="38" t="s">
        <v>99</v>
      </c>
      <c r="C559" s="77"/>
      <c r="D559" s="79"/>
      <c r="E559" s="79">
        <v>57.375900000000001</v>
      </c>
      <c r="F559" s="52">
        <f t="shared" si="15"/>
        <v>57.375900000000001</v>
      </c>
      <c r="G559" s="78" t="s">
        <v>168</v>
      </c>
      <c r="H559" s="77"/>
      <c r="I559" s="77"/>
      <c r="J559" s="77">
        <v>25.498800000000003</v>
      </c>
      <c r="K559" s="45">
        <f t="shared" si="16"/>
        <v>25.498800000000003</v>
      </c>
    </row>
    <row r="560" spans="2:11" ht="17.25" x14ac:dyDescent="0.3">
      <c r="B560" s="38" t="s">
        <v>100</v>
      </c>
      <c r="C560" s="77"/>
      <c r="D560" s="79"/>
      <c r="E560" s="79">
        <v>31.770599999999998</v>
      </c>
      <c r="F560" s="52">
        <f t="shared" si="15"/>
        <v>31.770599999999998</v>
      </c>
      <c r="G560" s="38" t="s">
        <v>55</v>
      </c>
      <c r="H560" s="77"/>
      <c r="I560" s="77"/>
      <c r="J560" s="77"/>
      <c r="K560" s="45"/>
    </row>
    <row r="561" spans="2:11" ht="17.25" x14ac:dyDescent="0.3">
      <c r="B561" s="38" t="s">
        <v>102</v>
      </c>
      <c r="C561" s="77"/>
      <c r="D561" s="79"/>
      <c r="E561" s="79">
        <v>0</v>
      </c>
      <c r="F561" s="52">
        <f t="shared" si="15"/>
        <v>0</v>
      </c>
      <c r="G561" s="83" t="s">
        <v>169</v>
      </c>
      <c r="H561" s="77"/>
      <c r="I561" s="77"/>
      <c r="J561" s="77"/>
      <c r="K561" s="45"/>
    </row>
    <row r="562" spans="2:11" ht="17.25" x14ac:dyDescent="0.3">
      <c r="B562" s="38" t="s">
        <v>103</v>
      </c>
      <c r="C562" s="77"/>
      <c r="D562" s="79"/>
      <c r="E562" s="79">
        <v>0</v>
      </c>
      <c r="F562" s="52">
        <f t="shared" si="15"/>
        <v>0</v>
      </c>
      <c r="G562" s="78" t="s">
        <v>170</v>
      </c>
      <c r="H562" s="77"/>
      <c r="I562" s="77"/>
      <c r="J562" s="77">
        <v>0</v>
      </c>
      <c r="K562" s="45">
        <f t="shared" si="16"/>
        <v>0</v>
      </c>
    </row>
    <row r="563" spans="2:11" ht="17.25" x14ac:dyDescent="0.3">
      <c r="B563" s="38" t="s">
        <v>104</v>
      </c>
      <c r="C563" s="77"/>
      <c r="D563" s="79"/>
      <c r="E563" s="79">
        <v>0</v>
      </c>
      <c r="F563" s="52">
        <f t="shared" si="15"/>
        <v>0</v>
      </c>
      <c r="G563" s="38"/>
      <c r="H563" s="77"/>
      <c r="I563" s="77"/>
      <c r="J563" s="77"/>
      <c r="K563" s="45" t="s">
        <v>55</v>
      </c>
    </row>
    <row r="564" spans="2:11" ht="17.25" x14ac:dyDescent="0.3">
      <c r="B564" s="38" t="s">
        <v>105</v>
      </c>
      <c r="C564" s="77"/>
      <c r="D564" s="79"/>
      <c r="E564" s="79">
        <v>0</v>
      </c>
      <c r="F564" s="52">
        <f t="shared" si="15"/>
        <v>0</v>
      </c>
      <c r="G564" s="38"/>
      <c r="H564" s="77"/>
      <c r="I564" s="77"/>
      <c r="J564" s="77"/>
      <c r="K564" s="45" t="s">
        <v>55</v>
      </c>
    </row>
    <row r="565" spans="2:11" ht="17.25" x14ac:dyDescent="0.3">
      <c r="B565" s="38" t="s">
        <v>106</v>
      </c>
      <c r="C565" s="77"/>
      <c r="D565" s="79"/>
      <c r="E565" s="79">
        <v>33.170099999999991</v>
      </c>
      <c r="F565" s="52">
        <f t="shared" si="15"/>
        <v>33.170099999999991</v>
      </c>
      <c r="G565" s="38"/>
      <c r="H565" s="77"/>
      <c r="I565" s="77"/>
      <c r="J565" s="77"/>
      <c r="K565" s="45" t="s">
        <v>55</v>
      </c>
    </row>
    <row r="566" spans="2:11" ht="17.25" x14ac:dyDescent="0.3">
      <c r="B566" s="38" t="s">
        <v>107</v>
      </c>
      <c r="C566" s="77"/>
      <c r="D566" s="79"/>
      <c r="E566" s="79">
        <v>20.275500000000001</v>
      </c>
      <c r="F566" s="52">
        <f t="shared" si="15"/>
        <v>20.275500000000001</v>
      </c>
      <c r="G566" s="38"/>
      <c r="H566" s="77"/>
      <c r="I566" s="77"/>
      <c r="J566" s="77"/>
      <c r="K566" s="45"/>
    </row>
    <row r="567" spans="2:11" ht="17.25" x14ac:dyDescent="0.3">
      <c r="B567" s="38" t="s">
        <v>108</v>
      </c>
      <c r="C567" s="77"/>
      <c r="D567" s="79"/>
      <c r="E567" s="79">
        <v>0</v>
      </c>
      <c r="F567" s="52">
        <f t="shared" si="15"/>
        <v>0</v>
      </c>
      <c r="G567" s="38"/>
      <c r="H567" s="77"/>
      <c r="I567" s="77"/>
      <c r="J567" s="77"/>
      <c r="K567" s="45"/>
    </row>
    <row r="568" spans="2:11" ht="17.25" x14ac:dyDescent="0.3">
      <c r="B568" s="38" t="s">
        <v>109</v>
      </c>
      <c r="C568" s="77"/>
      <c r="D568" s="79"/>
      <c r="E568" s="79">
        <v>0</v>
      </c>
      <c r="F568" s="52">
        <f t="shared" si="15"/>
        <v>0</v>
      </c>
      <c r="G568" s="38"/>
      <c r="H568" s="77"/>
      <c r="I568" s="77"/>
      <c r="J568" s="77"/>
      <c r="K568" s="45" t="s">
        <v>55</v>
      </c>
    </row>
    <row r="569" spans="2:11" ht="17.25" x14ac:dyDescent="0.3">
      <c r="B569" s="78" t="s">
        <v>171</v>
      </c>
      <c r="C569" s="77"/>
      <c r="D569" s="79"/>
      <c r="E569" s="79">
        <v>37.200000000000003</v>
      </c>
      <c r="F569" s="52">
        <f t="shared" si="15"/>
        <v>37.200000000000003</v>
      </c>
      <c r="G569" s="38"/>
      <c r="H569" s="77"/>
      <c r="I569" s="77"/>
      <c r="J569" s="77"/>
      <c r="K569" s="45"/>
    </row>
    <row r="570" spans="2:11" ht="17.25" x14ac:dyDescent="0.3">
      <c r="B570" s="82" t="s">
        <v>172</v>
      </c>
      <c r="C570" s="77"/>
      <c r="D570" s="79"/>
      <c r="E570" s="79">
        <v>0.72</v>
      </c>
      <c r="F570" s="52">
        <f t="shared" si="15"/>
        <v>0.72</v>
      </c>
      <c r="G570" s="38"/>
      <c r="H570" s="77"/>
      <c r="I570" s="77"/>
      <c r="J570" s="77"/>
      <c r="K570" s="45"/>
    </row>
    <row r="571" spans="2:11" ht="17.25" x14ac:dyDescent="0.3">
      <c r="B571" s="38"/>
      <c r="C571" s="77"/>
      <c r="D571" s="79"/>
      <c r="E571" s="79"/>
      <c r="F571" s="52"/>
      <c r="G571" s="38"/>
      <c r="H571" s="77"/>
      <c r="I571" s="77"/>
      <c r="J571" s="77"/>
      <c r="K571" s="45" t="s">
        <v>55</v>
      </c>
    </row>
    <row r="572" spans="2:11" ht="17.25" x14ac:dyDescent="0.3">
      <c r="B572" s="80" t="s">
        <v>110</v>
      </c>
      <c r="C572" s="77"/>
      <c r="D572" s="79"/>
      <c r="E572" s="79"/>
      <c r="F572" s="52"/>
      <c r="G572" s="38"/>
      <c r="H572" s="77"/>
      <c r="I572" s="77"/>
      <c r="J572" s="77"/>
      <c r="K572" s="45" t="s">
        <v>55</v>
      </c>
    </row>
    <row r="573" spans="2:11" ht="17.25" x14ac:dyDescent="0.3">
      <c r="B573" s="38" t="s">
        <v>111</v>
      </c>
      <c r="C573" s="77"/>
      <c r="D573" s="79"/>
      <c r="E573" s="79">
        <v>0</v>
      </c>
      <c r="F573" s="52">
        <f t="shared" si="15"/>
        <v>0</v>
      </c>
      <c r="G573" s="38"/>
      <c r="H573" s="77"/>
      <c r="I573" s="77"/>
      <c r="J573" s="77"/>
      <c r="K573" s="45" t="s">
        <v>55</v>
      </c>
    </row>
    <row r="574" spans="2:11" ht="17.25" x14ac:dyDescent="0.3">
      <c r="B574" s="38" t="s">
        <v>112</v>
      </c>
      <c r="C574" s="77"/>
      <c r="D574" s="79"/>
      <c r="E574" s="79">
        <v>22.95</v>
      </c>
      <c r="F574" s="52">
        <f t="shared" si="15"/>
        <v>22.95</v>
      </c>
      <c r="G574" s="38"/>
      <c r="H574" s="77"/>
      <c r="I574" s="77"/>
      <c r="J574" s="77"/>
      <c r="K574" s="45"/>
    </row>
    <row r="575" spans="2:11" ht="17.25" x14ac:dyDescent="0.3">
      <c r="B575" s="38" t="s">
        <v>113</v>
      </c>
      <c r="C575" s="77"/>
      <c r="D575" s="79"/>
      <c r="E575" s="79">
        <v>0</v>
      </c>
      <c r="F575" s="52">
        <f t="shared" si="15"/>
        <v>0</v>
      </c>
      <c r="G575" s="38"/>
      <c r="H575" s="77"/>
      <c r="I575" s="77"/>
      <c r="J575" s="77"/>
      <c r="K575" s="45"/>
    </row>
    <row r="576" spans="2:11" ht="17.25" x14ac:dyDescent="0.3">
      <c r="B576" s="78" t="s">
        <v>173</v>
      </c>
      <c r="C576" s="77"/>
      <c r="D576" s="79"/>
      <c r="E576" s="79">
        <v>21.676499999999997</v>
      </c>
      <c r="F576" s="52">
        <f t="shared" si="15"/>
        <v>21.676499999999997</v>
      </c>
      <c r="G576" s="38"/>
      <c r="H576" s="77"/>
      <c r="I576" s="77"/>
      <c r="J576" s="77"/>
      <c r="K576" s="45"/>
    </row>
    <row r="577" spans="2:11" ht="17.25" x14ac:dyDescent="0.3">
      <c r="B577" s="78" t="s">
        <v>174</v>
      </c>
      <c r="C577" s="77"/>
      <c r="D577" s="79"/>
      <c r="E577" s="79">
        <v>0.5403</v>
      </c>
      <c r="F577" s="52">
        <f t="shared" si="15"/>
        <v>0.5403</v>
      </c>
      <c r="G577" s="38"/>
      <c r="H577" s="77"/>
      <c r="I577" s="77"/>
      <c r="J577" s="77"/>
      <c r="K577" s="45"/>
    </row>
    <row r="578" spans="2:11" ht="17.25" x14ac:dyDescent="0.3">
      <c r="B578" s="38"/>
      <c r="C578" s="77"/>
      <c r="D578" s="79"/>
      <c r="E578" s="79"/>
      <c r="F578" s="52"/>
      <c r="G578" s="38"/>
      <c r="H578" s="77"/>
      <c r="I578" s="77"/>
      <c r="J578" s="77"/>
      <c r="K578" s="45"/>
    </row>
    <row r="579" spans="2:11" ht="17.25" x14ac:dyDescent="0.3">
      <c r="B579" s="80" t="s">
        <v>114</v>
      </c>
      <c r="C579" s="77"/>
      <c r="D579" s="79"/>
      <c r="E579" s="79"/>
      <c r="F579" s="52"/>
      <c r="G579" s="38"/>
      <c r="H579" s="77"/>
      <c r="I579" s="77"/>
      <c r="J579" s="77"/>
      <c r="K579" s="45"/>
    </row>
    <row r="580" spans="2:11" ht="17.25" x14ac:dyDescent="0.3">
      <c r="B580" s="38" t="s">
        <v>115</v>
      </c>
      <c r="C580" s="77"/>
      <c r="D580" s="79">
        <v>104753.54</v>
      </c>
      <c r="E580" s="79">
        <v>12616.507799999999</v>
      </c>
      <c r="F580" s="52">
        <f t="shared" si="15"/>
        <v>117370.0478</v>
      </c>
      <c r="G580" s="38"/>
      <c r="H580" s="77"/>
      <c r="I580" s="77"/>
      <c r="J580" s="77"/>
      <c r="K580" s="45"/>
    </row>
    <row r="581" spans="2:11" ht="17.25" x14ac:dyDescent="0.3">
      <c r="B581" s="38" t="s">
        <v>116</v>
      </c>
      <c r="C581" s="77"/>
      <c r="D581" s="79">
        <v>26914.21</v>
      </c>
      <c r="E581" s="79">
        <v>3346.7910000000002</v>
      </c>
      <c r="F581" s="52">
        <f t="shared" si="15"/>
        <v>30261.001</v>
      </c>
      <c r="G581" s="38"/>
      <c r="H581" s="77"/>
      <c r="I581" s="77"/>
      <c r="J581" s="77"/>
      <c r="K581" s="45" t="s">
        <v>55</v>
      </c>
    </row>
    <row r="582" spans="2:11" ht="17.25" x14ac:dyDescent="0.3">
      <c r="B582" s="38" t="s">
        <v>117</v>
      </c>
      <c r="C582" s="77"/>
      <c r="D582" s="79">
        <v>-105.51</v>
      </c>
      <c r="E582" s="79">
        <v>95.030100000000004</v>
      </c>
      <c r="F582" s="52">
        <f t="shared" si="15"/>
        <v>-10.479900000000001</v>
      </c>
      <c r="G582" s="38"/>
      <c r="H582" s="77"/>
      <c r="I582" s="77"/>
      <c r="J582" s="77"/>
      <c r="K582" s="45" t="s">
        <v>55</v>
      </c>
    </row>
    <row r="583" spans="2:11" ht="17.25" x14ac:dyDescent="0.3">
      <c r="B583" s="38" t="s">
        <v>118</v>
      </c>
      <c r="C583" s="77"/>
      <c r="D583" s="79">
        <v>9237.3700000000008</v>
      </c>
      <c r="E583" s="79">
        <v>400.88279999999997</v>
      </c>
      <c r="F583" s="52">
        <f t="shared" si="15"/>
        <v>9638.2528000000002</v>
      </c>
      <c r="G583" s="38"/>
      <c r="H583" s="77"/>
      <c r="I583" s="77"/>
      <c r="J583" s="77"/>
      <c r="K583" s="45"/>
    </row>
    <row r="584" spans="2:11" ht="17.25" x14ac:dyDescent="0.3">
      <c r="B584" s="38" t="s">
        <v>119</v>
      </c>
      <c r="C584" s="77"/>
      <c r="D584" s="79">
        <v>8479.33</v>
      </c>
      <c r="E584" s="79">
        <v>11.061</v>
      </c>
      <c r="F584" s="52">
        <f t="shared" si="15"/>
        <v>8490.3909999999996</v>
      </c>
      <c r="G584" s="38"/>
      <c r="H584" s="77"/>
      <c r="I584" s="77"/>
      <c r="J584" s="77"/>
      <c r="K584" s="45" t="s">
        <v>55</v>
      </c>
    </row>
    <row r="585" spans="2:11" ht="17.25" x14ac:dyDescent="0.3">
      <c r="B585" s="78" t="s">
        <v>175</v>
      </c>
      <c r="C585" s="77"/>
      <c r="D585" s="79"/>
      <c r="E585" s="79">
        <v>9.1199999999999992</v>
      </c>
      <c r="F585" s="52">
        <f t="shared" si="15"/>
        <v>9.1199999999999992</v>
      </c>
      <c r="G585" s="38"/>
      <c r="H585" s="77"/>
      <c r="I585" s="77"/>
      <c r="J585" s="77"/>
      <c r="K585" s="45"/>
    </row>
    <row r="586" spans="2:11" ht="17.25" x14ac:dyDescent="0.3">
      <c r="B586" s="38" t="s">
        <v>101</v>
      </c>
      <c r="C586" s="77"/>
      <c r="D586" s="79"/>
      <c r="E586" s="79">
        <v>0</v>
      </c>
      <c r="F586" s="52">
        <f t="shared" si="15"/>
        <v>0</v>
      </c>
      <c r="G586" s="38"/>
      <c r="H586" s="77"/>
      <c r="I586" s="77"/>
      <c r="J586" s="77"/>
      <c r="K586" s="45"/>
    </row>
    <row r="587" spans="2:11" ht="17.25" x14ac:dyDescent="0.3">
      <c r="B587" s="38"/>
      <c r="C587" s="77"/>
      <c r="D587" s="79"/>
      <c r="E587" s="79"/>
      <c r="F587" s="52"/>
      <c r="G587" s="38"/>
      <c r="H587" s="77"/>
      <c r="I587" s="77"/>
      <c r="J587" s="77"/>
      <c r="K587" s="45"/>
    </row>
    <row r="588" spans="2:11" ht="17.25" x14ac:dyDescent="0.3">
      <c r="B588" s="80" t="s">
        <v>120</v>
      </c>
      <c r="C588" s="77"/>
      <c r="D588" s="79"/>
      <c r="E588" s="79"/>
      <c r="F588" s="52"/>
      <c r="G588" s="38"/>
      <c r="H588" s="77"/>
      <c r="I588" s="77"/>
      <c r="J588" s="77"/>
      <c r="K588" s="45" t="s">
        <v>55</v>
      </c>
    </row>
    <row r="589" spans="2:11" ht="17.25" x14ac:dyDescent="0.3">
      <c r="B589" s="38" t="s">
        <v>155</v>
      </c>
      <c r="C589" s="77"/>
      <c r="D589" s="79"/>
      <c r="E589" s="79">
        <v>353.05979999999994</v>
      </c>
      <c r="F589" s="52">
        <f t="shared" si="15"/>
        <v>353.05979999999994</v>
      </c>
      <c r="G589" s="38"/>
      <c r="H589" s="77"/>
      <c r="I589" s="77"/>
      <c r="J589" s="77"/>
      <c r="K589" s="45"/>
    </row>
    <row r="590" spans="2:11" ht="17.25" x14ac:dyDescent="0.3">
      <c r="B590" s="38" t="s">
        <v>176</v>
      </c>
      <c r="C590" s="77"/>
      <c r="D590" s="79"/>
      <c r="E590" s="79">
        <v>1460.1756</v>
      </c>
      <c r="F590" s="52">
        <f t="shared" si="15"/>
        <v>1460.1756</v>
      </c>
      <c r="G590" s="38"/>
      <c r="H590" s="77"/>
      <c r="I590" s="77"/>
      <c r="J590" s="77"/>
      <c r="K590" s="45"/>
    </row>
    <row r="591" spans="2:11" ht="17.25" x14ac:dyDescent="0.3">
      <c r="B591" s="78" t="s">
        <v>177</v>
      </c>
      <c r="C591" s="77"/>
      <c r="D591" s="79"/>
      <c r="E591" s="79">
        <v>0</v>
      </c>
      <c r="F591" s="52">
        <f t="shared" si="15"/>
        <v>0</v>
      </c>
      <c r="G591" s="38"/>
      <c r="H591" s="77"/>
      <c r="I591" s="77"/>
      <c r="J591" s="77"/>
      <c r="K591" s="45"/>
    </row>
    <row r="592" spans="2:11" ht="17.25" x14ac:dyDescent="0.3">
      <c r="B592" s="78" t="s">
        <v>178</v>
      </c>
      <c r="C592" s="77"/>
      <c r="D592" s="79"/>
      <c r="E592" s="79">
        <v>0</v>
      </c>
      <c r="F592" s="52">
        <f t="shared" si="15"/>
        <v>0</v>
      </c>
      <c r="G592" s="38"/>
      <c r="H592" s="77"/>
      <c r="I592" s="77"/>
      <c r="J592" s="77"/>
      <c r="K592" s="45"/>
    </row>
    <row r="593" spans="2:11" ht="17.25" x14ac:dyDescent="0.3">
      <c r="B593" s="38"/>
      <c r="C593" s="77"/>
      <c r="D593" s="79"/>
      <c r="E593" s="79"/>
      <c r="F593" s="52"/>
      <c r="G593" s="38"/>
      <c r="H593" s="77"/>
      <c r="I593" s="77"/>
      <c r="J593" s="77"/>
      <c r="K593" s="45"/>
    </row>
    <row r="594" spans="2:11" ht="17.25" x14ac:dyDescent="0.3">
      <c r="B594" s="80" t="s">
        <v>121</v>
      </c>
      <c r="C594" s="77"/>
      <c r="D594" s="79"/>
      <c r="E594" s="79"/>
      <c r="F594" s="52"/>
      <c r="G594" s="38"/>
      <c r="H594" s="77"/>
      <c r="I594" s="77"/>
      <c r="J594" s="77"/>
      <c r="K594" s="45"/>
    </row>
    <row r="595" spans="2:11" ht="17.25" x14ac:dyDescent="0.3">
      <c r="B595" s="80" t="s">
        <v>122</v>
      </c>
      <c r="C595" s="77"/>
      <c r="D595" s="79"/>
      <c r="E595" s="79"/>
      <c r="F595" s="52"/>
      <c r="G595" s="38"/>
      <c r="H595" s="77"/>
      <c r="I595" s="77"/>
      <c r="J595" s="77"/>
      <c r="K595" s="45"/>
    </row>
    <row r="596" spans="2:11" ht="17.25" x14ac:dyDescent="0.3">
      <c r="B596" s="38" t="s">
        <v>123</v>
      </c>
      <c r="C596" s="77"/>
      <c r="D596" s="79"/>
      <c r="E596" s="79">
        <v>0</v>
      </c>
      <c r="F596" s="52">
        <f t="shared" ref="F596:F618" si="17">SUM(C596:E596)</f>
        <v>0</v>
      </c>
      <c r="G596" s="38"/>
      <c r="H596" s="77"/>
      <c r="I596" s="77"/>
      <c r="J596" s="77"/>
      <c r="K596" s="45"/>
    </row>
    <row r="597" spans="2:11" ht="17.25" x14ac:dyDescent="0.3">
      <c r="B597" s="38" t="s">
        <v>124</v>
      </c>
      <c r="C597" s="77"/>
      <c r="D597" s="79"/>
      <c r="E597" s="79">
        <v>19.257300000000001</v>
      </c>
      <c r="F597" s="52">
        <f t="shared" si="17"/>
        <v>19.257300000000001</v>
      </c>
      <c r="G597" s="38"/>
      <c r="H597" s="77"/>
      <c r="I597" s="77"/>
      <c r="J597" s="77"/>
      <c r="K597" s="45"/>
    </row>
    <row r="598" spans="2:11" ht="17.25" x14ac:dyDescent="0.3">
      <c r="B598" s="38" t="s">
        <v>125</v>
      </c>
      <c r="C598" s="77"/>
      <c r="D598" s="79">
        <v>58.8</v>
      </c>
      <c r="E598" s="79">
        <v>364.44090000000006</v>
      </c>
      <c r="F598" s="52">
        <f t="shared" si="17"/>
        <v>423.24090000000007</v>
      </c>
      <c r="G598" s="38"/>
      <c r="H598" s="77"/>
      <c r="I598" s="77"/>
      <c r="J598" s="77"/>
      <c r="K598" s="45"/>
    </row>
    <row r="599" spans="2:11" ht="17.25" x14ac:dyDescent="0.3">
      <c r="B599" s="38" t="s">
        <v>126</v>
      </c>
      <c r="C599" s="77"/>
      <c r="D599" s="79"/>
      <c r="E599" s="79">
        <v>0</v>
      </c>
      <c r="F599" s="52">
        <f t="shared" si="17"/>
        <v>0</v>
      </c>
      <c r="G599" s="38"/>
      <c r="H599" s="77"/>
      <c r="I599" s="77"/>
      <c r="J599" s="77"/>
      <c r="K599" s="45"/>
    </row>
    <row r="600" spans="2:11" ht="17.25" x14ac:dyDescent="0.3">
      <c r="B600" s="38" t="s">
        <v>127</v>
      </c>
      <c r="C600" s="77"/>
      <c r="D600" s="79"/>
      <c r="E600" s="79">
        <v>0</v>
      </c>
      <c r="F600" s="52">
        <f t="shared" si="17"/>
        <v>0</v>
      </c>
      <c r="G600" s="38"/>
      <c r="H600" s="77"/>
      <c r="I600" s="77"/>
      <c r="J600" s="77"/>
      <c r="K600" s="45"/>
    </row>
    <row r="601" spans="2:11" ht="17.25" x14ac:dyDescent="0.3">
      <c r="B601" s="38" t="s">
        <v>128</v>
      </c>
      <c r="C601" s="77"/>
      <c r="D601" s="79"/>
      <c r="E601" s="79">
        <v>0</v>
      </c>
      <c r="F601" s="52">
        <f t="shared" si="17"/>
        <v>0</v>
      </c>
      <c r="G601" s="38"/>
      <c r="H601" s="77"/>
      <c r="I601" s="77"/>
      <c r="J601" s="77"/>
      <c r="K601" s="45"/>
    </row>
    <row r="602" spans="2:11" ht="17.25" x14ac:dyDescent="0.3">
      <c r="B602" s="38" t="s">
        <v>129</v>
      </c>
      <c r="C602" s="61">
        <v>872</v>
      </c>
      <c r="D602" s="79"/>
      <c r="E602" s="79">
        <v>1.0200000000000001E-2</v>
      </c>
      <c r="F602" s="52">
        <f t="shared" si="17"/>
        <v>872.01020000000005</v>
      </c>
      <c r="G602" s="38"/>
      <c r="H602" s="77"/>
      <c r="I602" s="77"/>
      <c r="J602" s="77"/>
      <c r="K602" s="45" t="s">
        <v>55</v>
      </c>
    </row>
    <row r="603" spans="2:11" ht="17.25" x14ac:dyDescent="0.3">
      <c r="B603" s="38" t="s">
        <v>130</v>
      </c>
      <c r="C603" s="77"/>
      <c r="D603" s="79"/>
      <c r="E603" s="79">
        <v>0</v>
      </c>
      <c r="F603" s="52">
        <f t="shared" si="17"/>
        <v>0</v>
      </c>
      <c r="G603" s="38"/>
      <c r="H603" s="77"/>
      <c r="I603" s="77"/>
      <c r="J603" s="77"/>
      <c r="K603" s="45"/>
    </row>
    <row r="604" spans="2:11" ht="17.25" x14ac:dyDescent="0.3">
      <c r="B604" s="38" t="s">
        <v>131</v>
      </c>
      <c r="C604" s="77"/>
      <c r="D604" s="79"/>
      <c r="E604" s="79">
        <v>411.35340000000002</v>
      </c>
      <c r="F604" s="52">
        <f t="shared" si="17"/>
        <v>411.35340000000002</v>
      </c>
      <c r="G604" s="38"/>
      <c r="H604" s="77"/>
      <c r="I604" s="77"/>
      <c r="J604" s="77"/>
      <c r="K604" s="45" t="s">
        <v>55</v>
      </c>
    </row>
    <row r="605" spans="2:11" ht="17.25" x14ac:dyDescent="0.3">
      <c r="B605" s="38" t="s">
        <v>132</v>
      </c>
      <c r="C605" s="77"/>
      <c r="D605" s="79"/>
      <c r="E605" s="79">
        <v>0</v>
      </c>
      <c r="F605" s="52">
        <f t="shared" si="17"/>
        <v>0</v>
      </c>
      <c r="G605" s="38"/>
      <c r="H605" s="77"/>
      <c r="I605" s="77"/>
      <c r="J605" s="77"/>
      <c r="K605" s="45"/>
    </row>
    <row r="606" spans="2:11" ht="17.25" x14ac:dyDescent="0.3">
      <c r="B606" s="38" t="s">
        <v>133</v>
      </c>
      <c r="C606" s="77"/>
      <c r="D606" s="79"/>
      <c r="E606" s="79">
        <v>32.64</v>
      </c>
      <c r="F606" s="52">
        <f t="shared" si="17"/>
        <v>32.64</v>
      </c>
      <c r="G606" s="38"/>
      <c r="H606" s="77"/>
      <c r="I606" s="77"/>
      <c r="J606" s="77"/>
      <c r="K606" s="45"/>
    </row>
    <row r="607" spans="2:11" ht="17.25" x14ac:dyDescent="0.3">
      <c r="B607" s="38" t="s">
        <v>134</v>
      </c>
      <c r="C607" s="77"/>
      <c r="D607" s="79"/>
      <c r="E607" s="79">
        <v>0</v>
      </c>
      <c r="F607" s="52">
        <f t="shared" si="17"/>
        <v>0</v>
      </c>
      <c r="G607" s="38"/>
      <c r="H607" s="77"/>
      <c r="I607" s="77"/>
      <c r="J607" s="77"/>
      <c r="K607" s="45"/>
    </row>
    <row r="608" spans="2:11" ht="17.25" x14ac:dyDescent="0.3">
      <c r="B608" s="78" t="s">
        <v>179</v>
      </c>
      <c r="C608" s="77"/>
      <c r="D608" s="79"/>
      <c r="E608" s="79">
        <v>0</v>
      </c>
      <c r="F608" s="52">
        <f t="shared" si="17"/>
        <v>0</v>
      </c>
      <c r="G608" s="38"/>
      <c r="H608" s="77"/>
      <c r="I608" s="77"/>
      <c r="J608" s="77"/>
      <c r="K608" s="45"/>
    </row>
    <row r="609" spans="2:11" ht="17.25" x14ac:dyDescent="0.3">
      <c r="B609" s="78" t="s">
        <v>180</v>
      </c>
      <c r="C609" s="77"/>
      <c r="D609" s="79"/>
      <c r="E609" s="79">
        <v>9.2961000000000009</v>
      </c>
      <c r="F609" s="52">
        <f t="shared" si="17"/>
        <v>9.2961000000000009</v>
      </c>
      <c r="G609" s="38"/>
      <c r="H609" s="77"/>
      <c r="I609" s="77"/>
      <c r="J609" s="77"/>
      <c r="K609" s="45"/>
    </row>
    <row r="610" spans="2:11" ht="17.25" x14ac:dyDescent="0.3">
      <c r="B610" s="78" t="s">
        <v>181</v>
      </c>
      <c r="C610" s="77"/>
      <c r="D610" s="79"/>
      <c r="E610" s="79">
        <v>0</v>
      </c>
      <c r="F610" s="52">
        <f t="shared" si="17"/>
        <v>0</v>
      </c>
      <c r="G610" s="38"/>
      <c r="H610" s="77"/>
      <c r="I610" s="77"/>
      <c r="J610" s="77"/>
      <c r="K610" s="45"/>
    </row>
    <row r="611" spans="2:11" ht="17.25" x14ac:dyDescent="0.3">
      <c r="B611" s="78" t="s">
        <v>182</v>
      </c>
      <c r="C611" s="77"/>
      <c r="D611" s="79"/>
      <c r="E611" s="79">
        <v>95.114999999999995</v>
      </c>
      <c r="F611" s="52">
        <f t="shared" si="17"/>
        <v>95.114999999999995</v>
      </c>
      <c r="G611" s="38"/>
      <c r="H611" s="77"/>
      <c r="I611" s="77"/>
      <c r="J611" s="77"/>
      <c r="K611" s="45"/>
    </row>
    <row r="612" spans="2:11" ht="17.25" x14ac:dyDescent="0.3">
      <c r="B612" s="78" t="s">
        <v>183</v>
      </c>
      <c r="C612" s="77"/>
      <c r="D612" s="79"/>
      <c r="E612" s="79">
        <v>377.13</v>
      </c>
      <c r="F612" s="52">
        <f t="shared" si="17"/>
        <v>377.13</v>
      </c>
      <c r="G612" s="38"/>
      <c r="H612" s="77"/>
      <c r="I612" s="77"/>
      <c r="J612" s="77"/>
      <c r="K612" s="45"/>
    </row>
    <row r="613" spans="2:11" ht="17.25" x14ac:dyDescent="0.3">
      <c r="B613" s="78" t="s">
        <v>184</v>
      </c>
      <c r="C613" s="77"/>
      <c r="D613" s="79"/>
      <c r="E613" s="79">
        <v>138</v>
      </c>
      <c r="F613" s="52">
        <f t="shared" si="17"/>
        <v>138</v>
      </c>
      <c r="G613" s="38"/>
      <c r="H613" s="77"/>
      <c r="I613" s="77"/>
      <c r="J613" s="77"/>
      <c r="K613" s="45"/>
    </row>
    <row r="614" spans="2:11" ht="17.25" x14ac:dyDescent="0.3">
      <c r="B614" s="78" t="s">
        <v>185</v>
      </c>
      <c r="C614" s="77"/>
      <c r="D614" s="79"/>
      <c r="E614" s="79">
        <v>0</v>
      </c>
      <c r="F614" s="52">
        <f t="shared" si="17"/>
        <v>0</v>
      </c>
      <c r="G614" s="38"/>
      <c r="H614" s="77"/>
      <c r="I614" s="77"/>
      <c r="J614" s="77"/>
      <c r="K614" s="45"/>
    </row>
    <row r="615" spans="2:11" ht="17.25" x14ac:dyDescent="0.3">
      <c r="B615" s="78" t="s">
        <v>186</v>
      </c>
      <c r="C615" s="77"/>
      <c r="D615" s="79"/>
      <c r="E615" s="79">
        <v>0</v>
      </c>
      <c r="F615" s="52">
        <f t="shared" si="17"/>
        <v>0</v>
      </c>
      <c r="G615" s="38"/>
      <c r="H615" s="77"/>
      <c r="I615" s="77"/>
      <c r="J615" s="77"/>
      <c r="K615" s="45"/>
    </row>
    <row r="616" spans="2:11" ht="17.25" x14ac:dyDescent="0.3">
      <c r="B616" s="38"/>
      <c r="C616" s="77"/>
      <c r="D616" s="79"/>
      <c r="E616" s="79"/>
      <c r="F616" s="52"/>
      <c r="G616" s="38"/>
      <c r="H616" s="77"/>
      <c r="I616" s="77"/>
      <c r="J616" s="77"/>
      <c r="K616" s="45"/>
    </row>
    <row r="617" spans="2:11" ht="17.25" x14ac:dyDescent="0.3">
      <c r="B617" s="80" t="s">
        <v>135</v>
      </c>
      <c r="C617" s="77"/>
      <c r="D617" s="79"/>
      <c r="E617" s="79"/>
      <c r="F617" s="52"/>
      <c r="G617" s="38"/>
      <c r="H617" s="77"/>
      <c r="I617" s="77"/>
      <c r="J617" s="77"/>
      <c r="K617" s="45"/>
    </row>
    <row r="618" spans="2:11" ht="17.25" x14ac:dyDescent="0.3">
      <c r="B618" s="38" t="s">
        <v>136</v>
      </c>
      <c r="C618" s="77"/>
      <c r="D618" s="79"/>
      <c r="E618" s="79">
        <v>187.95750000000001</v>
      </c>
      <c r="F618" s="52">
        <f t="shared" si="17"/>
        <v>187.95750000000001</v>
      </c>
      <c r="G618" s="38"/>
      <c r="H618" s="77"/>
      <c r="I618" s="77"/>
      <c r="J618" s="77"/>
      <c r="K618" s="45"/>
    </row>
    <row r="619" spans="2:11" ht="17.25" x14ac:dyDescent="0.3">
      <c r="B619" s="38"/>
      <c r="C619" s="77"/>
      <c r="D619" s="79"/>
      <c r="E619" s="79"/>
      <c r="F619" s="52"/>
      <c r="G619" s="38"/>
      <c r="H619" s="77"/>
      <c r="I619" s="77"/>
      <c r="J619" s="77"/>
      <c r="K619" s="45"/>
    </row>
    <row r="620" spans="2:11" ht="17.25" x14ac:dyDescent="0.3">
      <c r="B620" s="84" t="s">
        <v>137</v>
      </c>
      <c r="C620" s="77"/>
      <c r="D620" s="79"/>
      <c r="E620" s="79"/>
      <c r="F620" s="52"/>
      <c r="G620" s="38"/>
      <c r="H620" s="77"/>
      <c r="I620" s="77"/>
      <c r="J620" s="77"/>
      <c r="K620" s="45"/>
    </row>
    <row r="621" spans="2:11" ht="17.25" x14ac:dyDescent="0.3">
      <c r="B621" s="85" t="s">
        <v>138</v>
      </c>
      <c r="C621" s="77"/>
      <c r="D621" s="79"/>
      <c r="E621" s="79">
        <v>812.52</v>
      </c>
      <c r="F621" s="52">
        <f>SUM(C621:E621)</f>
        <v>812.52</v>
      </c>
      <c r="G621" s="38"/>
      <c r="H621" s="77"/>
      <c r="I621" s="77"/>
      <c r="J621" s="77"/>
      <c r="K621" s="45"/>
    </row>
    <row r="622" spans="2:11" ht="17.25" x14ac:dyDescent="0.3">
      <c r="B622" s="85" t="s">
        <v>139</v>
      </c>
      <c r="C622" s="77"/>
      <c r="D622" s="79"/>
      <c r="E622" s="79">
        <v>373.00049999999993</v>
      </c>
      <c r="F622" s="52">
        <f>SUM(C622:E622)</f>
        <v>373.00049999999993</v>
      </c>
      <c r="G622" s="38"/>
      <c r="H622" s="77"/>
      <c r="I622" s="77"/>
      <c r="J622" s="77"/>
      <c r="K622" s="45"/>
    </row>
    <row r="623" spans="2:11" ht="18" thickBot="1" x14ac:dyDescent="0.35">
      <c r="B623" s="85"/>
      <c r="C623" s="77"/>
      <c r="D623" s="79"/>
      <c r="E623" s="79"/>
      <c r="F623" s="52"/>
      <c r="G623" s="38"/>
      <c r="H623" s="77"/>
      <c r="I623" s="77"/>
      <c r="J623" s="77"/>
      <c r="K623" s="45"/>
    </row>
    <row r="624" spans="2:11" ht="17.25" thickBot="1" x14ac:dyDescent="0.3">
      <c r="B624" s="91" t="s">
        <v>140</v>
      </c>
      <c r="C624" s="92">
        <f>SUM(C521:C622)</f>
        <v>4410</v>
      </c>
      <c r="D624" s="130">
        <f>SUM(D521:D622)</f>
        <v>205282.95999999993</v>
      </c>
      <c r="E624" s="130">
        <f>SUM(E521:E622)</f>
        <v>27512.0766</v>
      </c>
      <c r="F624" s="130">
        <f>SUM(F521:F622)</f>
        <v>237205.03659999993</v>
      </c>
      <c r="G624" s="91" t="s">
        <v>140</v>
      </c>
      <c r="H624" s="130">
        <f>SUM(H521:H622)</f>
        <v>266893.73</v>
      </c>
      <c r="I624" s="130">
        <f>SUM(I521:I622)</f>
        <v>0</v>
      </c>
      <c r="J624" s="130">
        <f>SUM(J521:J622)</f>
        <v>813.10919999999999</v>
      </c>
      <c r="K624" s="130">
        <f>SUM(K521:K622)</f>
        <v>267706.83919999999</v>
      </c>
    </row>
    <row r="625" spans="1:1025" ht="16.5" thickBot="1" x14ac:dyDescent="0.3">
      <c r="D625" s="34"/>
      <c r="E625" s="34"/>
      <c r="H625" s="34" t="s">
        <v>55</v>
      </c>
      <c r="K625" s="46"/>
    </row>
    <row r="626" spans="1:1025" ht="19.5" thickTop="1" thickBot="1" x14ac:dyDescent="0.3">
      <c r="B626" s="43" t="s">
        <v>141</v>
      </c>
      <c r="C626" s="44"/>
      <c r="D626" s="55"/>
      <c r="E626" s="55"/>
      <c r="F626" s="56">
        <f>K624-F624</f>
        <v>30501.802600000054</v>
      </c>
      <c r="H626" s="42" t="s">
        <v>55</v>
      </c>
    </row>
    <row r="627" spans="1:1025" s="2" customFormat="1" ht="18.75" thickTop="1" x14ac:dyDescent="0.25">
      <c r="A627" s="69"/>
      <c r="B627" s="100"/>
      <c r="C627" s="115"/>
      <c r="D627" s="100"/>
      <c r="E627" s="100"/>
      <c r="F627" s="101"/>
      <c r="G627" s="69"/>
      <c r="H627" s="70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69"/>
      <c r="AE627" s="69"/>
      <c r="AF627" s="69"/>
      <c r="AG627" s="69"/>
      <c r="AH627" s="69"/>
      <c r="AI627" s="69"/>
      <c r="AJ627" s="69"/>
      <c r="AK627" s="69"/>
      <c r="AL627" s="69"/>
      <c r="AM627" s="69"/>
      <c r="AN627" s="69"/>
      <c r="AO627" s="69"/>
      <c r="AP627" s="69"/>
      <c r="AQ627" s="69"/>
      <c r="AR627" s="69"/>
      <c r="AS627" s="69"/>
      <c r="AT627" s="69"/>
      <c r="AU627" s="69"/>
      <c r="AV627" s="69"/>
      <c r="AW627" s="69"/>
      <c r="AX627" s="69"/>
      <c r="AY627" s="69"/>
      <c r="AZ627" s="69"/>
      <c r="BA627" s="69"/>
      <c r="BB627" s="69"/>
      <c r="BC627" s="69"/>
      <c r="BD627" s="69"/>
      <c r="BE627" s="69"/>
      <c r="BF627" s="69"/>
      <c r="BG627" s="69"/>
      <c r="BH627" s="69"/>
      <c r="BI627" s="69"/>
      <c r="BJ627" s="69"/>
      <c r="BK627" s="69"/>
      <c r="BL627" s="69"/>
      <c r="BM627" s="69"/>
      <c r="BN627" s="69"/>
      <c r="BO627" s="69"/>
      <c r="BP627" s="69"/>
      <c r="BQ627" s="69"/>
      <c r="BR627" s="69"/>
      <c r="BS627" s="69"/>
      <c r="BT627" s="69"/>
      <c r="BU627" s="69"/>
      <c r="BV627" s="69"/>
      <c r="BW627" s="69"/>
      <c r="BX627" s="69"/>
      <c r="BY627" s="69"/>
      <c r="BZ627" s="69"/>
      <c r="CA627" s="69"/>
      <c r="CB627" s="69"/>
      <c r="CC627" s="69"/>
      <c r="CD627" s="69"/>
      <c r="CE627" s="69"/>
      <c r="CF627" s="69"/>
      <c r="CG627" s="69"/>
      <c r="CH627" s="69"/>
      <c r="CI627" s="69"/>
      <c r="CJ627" s="69"/>
      <c r="CK627" s="69"/>
      <c r="CL627" s="69"/>
      <c r="CM627" s="69"/>
      <c r="CN627" s="69"/>
      <c r="CO627" s="69"/>
      <c r="CP627" s="69"/>
      <c r="CQ627" s="69"/>
      <c r="CR627" s="69"/>
      <c r="CS627" s="69"/>
      <c r="CT627" s="69"/>
      <c r="CU627" s="69"/>
      <c r="CV627" s="69"/>
      <c r="CW627" s="69"/>
      <c r="CX627" s="69"/>
      <c r="CY627" s="69"/>
      <c r="CZ627" s="69"/>
      <c r="DA627" s="69"/>
      <c r="DB627" s="69"/>
      <c r="DC627" s="69"/>
      <c r="DD627" s="69"/>
      <c r="DE627" s="69"/>
      <c r="DF627" s="69"/>
      <c r="DG627" s="69"/>
      <c r="DH627" s="69"/>
      <c r="DI627" s="69"/>
      <c r="DJ627" s="69"/>
      <c r="DK627" s="69"/>
      <c r="DL627" s="69"/>
      <c r="DM627" s="69"/>
      <c r="DN627" s="69"/>
      <c r="DO627" s="69"/>
      <c r="DP627" s="69"/>
      <c r="DQ627" s="69"/>
      <c r="DR627" s="69"/>
      <c r="DS627" s="69"/>
      <c r="DT627" s="69"/>
      <c r="DU627" s="69"/>
      <c r="DV627" s="69"/>
      <c r="DW627" s="69"/>
      <c r="DX627" s="69"/>
      <c r="DY627" s="69"/>
      <c r="DZ627" s="69"/>
      <c r="EA627" s="69"/>
      <c r="EB627" s="69"/>
      <c r="EC627" s="69"/>
      <c r="ED627" s="69"/>
      <c r="EE627" s="69"/>
      <c r="EF627" s="69"/>
      <c r="EG627" s="69"/>
      <c r="EH627" s="69"/>
      <c r="EI627" s="69"/>
      <c r="EJ627" s="69"/>
      <c r="EK627" s="69"/>
      <c r="EL627" s="69"/>
      <c r="EM627" s="69"/>
      <c r="EN627" s="69"/>
      <c r="EO627" s="69"/>
      <c r="EP627" s="69"/>
      <c r="EQ627" s="69"/>
      <c r="ER627" s="69"/>
      <c r="ES627" s="69"/>
      <c r="ET627" s="69"/>
      <c r="EU627" s="69"/>
      <c r="EV627" s="69"/>
      <c r="EW627" s="69"/>
      <c r="EX627" s="69"/>
      <c r="EY627" s="69"/>
      <c r="EZ627" s="69"/>
      <c r="FA627" s="69"/>
      <c r="FB627" s="69"/>
      <c r="FC627" s="69"/>
      <c r="FD627" s="69"/>
      <c r="FE627" s="69"/>
      <c r="FF627" s="69"/>
      <c r="FG627" s="69"/>
      <c r="FH627" s="69"/>
      <c r="FI627" s="69"/>
      <c r="FJ627" s="69"/>
      <c r="FK627" s="69"/>
      <c r="FL627" s="69"/>
      <c r="FM627" s="69"/>
      <c r="FN627" s="69"/>
      <c r="FO627" s="69"/>
      <c r="FP627" s="69"/>
      <c r="FQ627" s="69"/>
      <c r="FR627" s="69"/>
      <c r="FS627" s="69"/>
      <c r="FT627" s="69"/>
      <c r="FU627" s="69"/>
      <c r="FV627" s="69"/>
      <c r="FW627" s="69"/>
      <c r="FX627" s="69"/>
      <c r="FY627" s="69"/>
      <c r="FZ627" s="69"/>
      <c r="GA627" s="69"/>
      <c r="GB627" s="69"/>
      <c r="GC627" s="69"/>
      <c r="GD627" s="69"/>
      <c r="GE627" s="69"/>
      <c r="GF627" s="69"/>
      <c r="GG627" s="69"/>
      <c r="GH627" s="69"/>
      <c r="GI627" s="69"/>
      <c r="GJ627" s="69"/>
      <c r="GK627" s="69"/>
      <c r="GL627" s="69"/>
      <c r="GM627" s="69"/>
      <c r="GN627" s="69"/>
      <c r="GO627" s="69"/>
      <c r="GP627" s="69"/>
      <c r="GQ627" s="69"/>
      <c r="GR627" s="69"/>
      <c r="GS627" s="69"/>
      <c r="GT627" s="69"/>
      <c r="GU627" s="69"/>
      <c r="GV627" s="69"/>
      <c r="GW627" s="69"/>
      <c r="GX627" s="69"/>
      <c r="GY627" s="69"/>
      <c r="GZ627" s="69"/>
      <c r="HA627" s="69"/>
      <c r="HB627" s="69"/>
      <c r="HC627" s="69"/>
      <c r="HD627" s="69"/>
      <c r="HE627" s="69"/>
      <c r="HF627" s="69"/>
      <c r="HG627" s="69"/>
      <c r="HH627" s="69"/>
      <c r="HI627" s="69"/>
      <c r="HJ627" s="69"/>
      <c r="HK627" s="69"/>
      <c r="HL627" s="69"/>
      <c r="HM627" s="69"/>
      <c r="HN627" s="69"/>
      <c r="HO627" s="69"/>
      <c r="HP627" s="69"/>
      <c r="HQ627" s="69"/>
      <c r="HR627" s="69"/>
      <c r="HS627" s="69"/>
      <c r="HT627" s="69"/>
      <c r="HU627" s="69"/>
      <c r="HV627" s="69"/>
      <c r="HW627" s="69"/>
      <c r="HX627" s="69"/>
      <c r="HY627" s="69"/>
      <c r="HZ627" s="69"/>
      <c r="IA627" s="69"/>
      <c r="IB627" s="69"/>
      <c r="IC627" s="69"/>
      <c r="ID627" s="69"/>
      <c r="IE627" s="69"/>
      <c r="IF627" s="69"/>
      <c r="IG627" s="69"/>
      <c r="IH627" s="69"/>
      <c r="II627" s="69"/>
      <c r="IJ627" s="69"/>
      <c r="IK627" s="69"/>
      <c r="IL627" s="69"/>
      <c r="IM627" s="69"/>
      <c r="IN627" s="69"/>
      <c r="IO627" s="69"/>
      <c r="IP627" s="69"/>
      <c r="IQ627" s="69"/>
      <c r="IR627" s="69"/>
      <c r="IS627" s="69"/>
      <c r="IT627" s="69"/>
      <c r="IU627" s="69"/>
      <c r="IV627" s="69"/>
      <c r="IW627" s="69"/>
      <c r="IX627" s="69"/>
      <c r="IY627" s="69"/>
      <c r="IZ627" s="69"/>
      <c r="JA627" s="69"/>
      <c r="JB627" s="69"/>
      <c r="JC627" s="69"/>
      <c r="JD627" s="69"/>
      <c r="JE627" s="69"/>
      <c r="JF627" s="69"/>
      <c r="JG627" s="69"/>
      <c r="JH627" s="69"/>
      <c r="JI627" s="69"/>
      <c r="JJ627" s="69"/>
      <c r="JK627" s="69"/>
      <c r="JL627" s="69"/>
      <c r="JM627" s="69"/>
      <c r="JN627" s="69"/>
      <c r="JO627" s="69"/>
      <c r="JP627" s="69"/>
      <c r="JQ627" s="69"/>
      <c r="JR627" s="69"/>
      <c r="JS627" s="69"/>
      <c r="JT627" s="69"/>
      <c r="JU627" s="69"/>
      <c r="JV627" s="69"/>
      <c r="JW627" s="69"/>
      <c r="JX627" s="69"/>
      <c r="JY627" s="69"/>
      <c r="JZ627" s="69"/>
      <c r="KA627" s="69"/>
      <c r="KB627" s="69"/>
      <c r="KC627" s="69"/>
      <c r="KD627" s="69"/>
      <c r="KE627" s="69"/>
      <c r="KF627" s="69"/>
      <c r="KG627" s="69"/>
      <c r="KH627" s="69"/>
      <c r="KI627" s="69"/>
      <c r="KJ627" s="69"/>
      <c r="KK627" s="69"/>
      <c r="KL627" s="69"/>
      <c r="KM627" s="69"/>
      <c r="KN627" s="69"/>
      <c r="KO627" s="69"/>
      <c r="KP627" s="69"/>
      <c r="KQ627" s="69"/>
      <c r="KR627" s="69"/>
      <c r="KS627" s="69"/>
      <c r="KT627" s="69"/>
      <c r="KU627" s="69"/>
      <c r="KV627" s="69"/>
      <c r="KW627" s="69"/>
      <c r="KX627" s="69"/>
      <c r="KY627" s="69"/>
      <c r="KZ627" s="69"/>
      <c r="LA627" s="69"/>
      <c r="LB627" s="69"/>
      <c r="LC627" s="69"/>
      <c r="LD627" s="69"/>
      <c r="LE627" s="69"/>
      <c r="LF627" s="69"/>
      <c r="LG627" s="69"/>
      <c r="LH627" s="69"/>
      <c r="LI627" s="69"/>
      <c r="LJ627" s="69"/>
      <c r="LK627" s="69"/>
      <c r="LL627" s="69"/>
      <c r="LM627" s="69"/>
      <c r="LN627" s="69"/>
      <c r="LO627" s="69"/>
      <c r="LP627" s="69"/>
      <c r="LQ627" s="69"/>
      <c r="LR627" s="69"/>
      <c r="LS627" s="69"/>
      <c r="LT627" s="69"/>
      <c r="LU627" s="69"/>
      <c r="LV627" s="69"/>
      <c r="LW627" s="69"/>
      <c r="LX627" s="69"/>
      <c r="LY627" s="69"/>
      <c r="LZ627" s="69"/>
      <c r="MA627" s="69"/>
      <c r="MB627" s="69"/>
      <c r="MC627" s="69"/>
      <c r="MD627" s="69"/>
      <c r="ME627" s="69"/>
      <c r="MF627" s="69"/>
      <c r="MG627" s="69"/>
      <c r="MH627" s="69"/>
      <c r="MI627" s="69"/>
      <c r="MJ627" s="69"/>
      <c r="MK627" s="69"/>
      <c r="ML627" s="69"/>
      <c r="MM627" s="69"/>
      <c r="MN627" s="69"/>
      <c r="MO627" s="69"/>
      <c r="MP627" s="69"/>
      <c r="MQ627" s="69"/>
      <c r="MR627" s="69"/>
      <c r="MS627" s="69"/>
      <c r="MT627" s="69"/>
      <c r="MU627" s="69"/>
      <c r="MV627" s="69"/>
      <c r="MW627" s="69"/>
      <c r="MX627" s="69"/>
      <c r="MY627" s="69"/>
      <c r="MZ627" s="69"/>
      <c r="NA627" s="69"/>
      <c r="NB627" s="69"/>
      <c r="NC627" s="69"/>
      <c r="ND627" s="69"/>
      <c r="NE627" s="69"/>
      <c r="NF627" s="69"/>
      <c r="NG627" s="69"/>
      <c r="NH627" s="69"/>
      <c r="NI627" s="69"/>
      <c r="NJ627" s="69"/>
      <c r="NK627" s="69"/>
      <c r="NL627" s="69"/>
      <c r="NM627" s="69"/>
      <c r="NN627" s="69"/>
      <c r="NO627" s="69"/>
      <c r="NP627" s="69"/>
      <c r="NQ627" s="69"/>
      <c r="NR627" s="69"/>
      <c r="NS627" s="69"/>
      <c r="NT627" s="69"/>
      <c r="NU627" s="69"/>
      <c r="NV627" s="69"/>
      <c r="NW627" s="69"/>
      <c r="NX627" s="69"/>
      <c r="NY627" s="69"/>
      <c r="NZ627" s="69"/>
      <c r="OA627" s="69"/>
      <c r="OB627" s="69"/>
      <c r="OC627" s="69"/>
      <c r="OD627" s="69"/>
      <c r="OE627" s="69"/>
      <c r="OF627" s="69"/>
      <c r="OG627" s="69"/>
      <c r="OH627" s="69"/>
      <c r="OI627" s="69"/>
      <c r="OJ627" s="69"/>
      <c r="OK627" s="69"/>
      <c r="OL627" s="69"/>
      <c r="OM627" s="69"/>
      <c r="ON627" s="69"/>
      <c r="OO627" s="69"/>
      <c r="OP627" s="69"/>
      <c r="OQ627" s="69"/>
      <c r="OR627" s="69"/>
      <c r="OS627" s="69"/>
      <c r="OT627" s="69"/>
      <c r="OU627" s="69"/>
      <c r="OV627" s="69"/>
      <c r="OW627" s="69"/>
      <c r="OX627" s="69"/>
      <c r="OY627" s="69"/>
      <c r="OZ627" s="69"/>
      <c r="PA627" s="69"/>
      <c r="PB627" s="69"/>
      <c r="PC627" s="69"/>
      <c r="PD627" s="69"/>
      <c r="PE627" s="69"/>
      <c r="PF627" s="69"/>
      <c r="PG627" s="69"/>
      <c r="PH627" s="69"/>
      <c r="PI627" s="69"/>
      <c r="PJ627" s="69"/>
      <c r="PK627" s="69"/>
      <c r="PL627" s="69"/>
      <c r="PM627" s="69"/>
      <c r="PN627" s="69"/>
      <c r="PO627" s="69"/>
      <c r="PP627" s="69"/>
      <c r="PQ627" s="69"/>
      <c r="PR627" s="69"/>
      <c r="PS627" s="69"/>
      <c r="PT627" s="69"/>
      <c r="PU627" s="69"/>
      <c r="PV627" s="69"/>
      <c r="PW627" s="69"/>
      <c r="PX627" s="69"/>
      <c r="PY627" s="69"/>
      <c r="PZ627" s="69"/>
      <c r="QA627" s="69"/>
      <c r="QB627" s="69"/>
      <c r="QC627" s="69"/>
      <c r="QD627" s="69"/>
      <c r="QE627" s="69"/>
      <c r="QF627" s="69"/>
      <c r="QG627" s="69"/>
      <c r="QH627" s="69"/>
      <c r="QI627" s="69"/>
      <c r="QJ627" s="69"/>
      <c r="QK627" s="69"/>
      <c r="QL627" s="69"/>
      <c r="QM627" s="69"/>
      <c r="QN627" s="69"/>
      <c r="QO627" s="69"/>
      <c r="QP627" s="69"/>
      <c r="QQ627" s="69"/>
      <c r="QR627" s="69"/>
      <c r="QS627" s="69"/>
      <c r="QT627" s="69"/>
      <c r="QU627" s="69"/>
      <c r="QV627" s="69"/>
      <c r="QW627" s="69"/>
      <c r="QX627" s="69"/>
      <c r="QY627" s="69"/>
      <c r="QZ627" s="69"/>
      <c r="RA627" s="69"/>
      <c r="RB627" s="69"/>
      <c r="RC627" s="69"/>
      <c r="RD627" s="69"/>
      <c r="RE627" s="69"/>
      <c r="RF627" s="69"/>
      <c r="RG627" s="69"/>
      <c r="RH627" s="69"/>
      <c r="RI627" s="69"/>
      <c r="RJ627" s="69"/>
      <c r="RK627" s="69"/>
      <c r="RL627" s="69"/>
      <c r="RM627" s="69"/>
      <c r="RN627" s="69"/>
      <c r="RO627" s="69"/>
      <c r="RP627" s="69"/>
      <c r="RQ627" s="69"/>
      <c r="RR627" s="69"/>
      <c r="RS627" s="69"/>
      <c r="RT627" s="69"/>
      <c r="RU627" s="69"/>
      <c r="RV627" s="69"/>
      <c r="RW627" s="69"/>
      <c r="RX627" s="69"/>
      <c r="RY627" s="69"/>
      <c r="RZ627" s="69"/>
      <c r="SA627" s="69"/>
      <c r="SB627" s="69"/>
      <c r="SC627" s="69"/>
      <c r="SD627" s="69"/>
      <c r="SE627" s="69"/>
      <c r="SF627" s="69"/>
      <c r="SG627" s="69"/>
      <c r="SH627" s="69"/>
      <c r="SI627" s="69"/>
      <c r="SJ627" s="69"/>
      <c r="SK627" s="69"/>
      <c r="SL627" s="69"/>
      <c r="SM627" s="69"/>
      <c r="SN627" s="69"/>
      <c r="SO627" s="69"/>
      <c r="SP627" s="69"/>
      <c r="SQ627" s="69"/>
      <c r="SR627" s="69"/>
      <c r="SS627" s="69"/>
      <c r="ST627" s="69"/>
      <c r="SU627" s="69"/>
      <c r="SV627" s="69"/>
      <c r="SW627" s="69"/>
      <c r="SX627" s="69"/>
      <c r="SY627" s="69"/>
      <c r="SZ627" s="69"/>
      <c r="TA627" s="69"/>
      <c r="TB627" s="69"/>
      <c r="TC627" s="69"/>
      <c r="TD627" s="69"/>
      <c r="TE627" s="69"/>
      <c r="TF627" s="69"/>
      <c r="TG627" s="69"/>
      <c r="TH627" s="69"/>
      <c r="TI627" s="69"/>
      <c r="TJ627" s="69"/>
      <c r="TK627" s="69"/>
      <c r="TL627" s="69"/>
      <c r="TM627" s="69"/>
      <c r="TN627" s="69"/>
      <c r="TO627" s="69"/>
      <c r="TP627" s="69"/>
      <c r="TQ627" s="69"/>
      <c r="TR627" s="69"/>
      <c r="TS627" s="69"/>
      <c r="TT627" s="69"/>
      <c r="TU627" s="69"/>
      <c r="TV627" s="69"/>
      <c r="TW627" s="69"/>
      <c r="TX627" s="69"/>
      <c r="TY627" s="69"/>
      <c r="TZ627" s="69"/>
      <c r="UA627" s="69"/>
      <c r="UB627" s="69"/>
      <c r="UC627" s="69"/>
      <c r="UD627" s="69"/>
      <c r="UE627" s="69"/>
      <c r="UF627" s="69"/>
      <c r="UG627" s="69"/>
      <c r="UH627" s="69"/>
      <c r="UI627" s="69"/>
      <c r="UJ627" s="69"/>
      <c r="UK627" s="69"/>
      <c r="UL627" s="69"/>
      <c r="UM627" s="69"/>
      <c r="UN627" s="69"/>
      <c r="UO627" s="69"/>
      <c r="UP627" s="69"/>
      <c r="UQ627" s="69"/>
      <c r="UR627" s="69"/>
      <c r="US627" s="69"/>
      <c r="UT627" s="69"/>
      <c r="UU627" s="69"/>
      <c r="UV627" s="69"/>
      <c r="UW627" s="69"/>
      <c r="UX627" s="69"/>
      <c r="UY627" s="69"/>
      <c r="UZ627" s="69"/>
      <c r="VA627" s="69"/>
      <c r="VB627" s="69"/>
      <c r="VC627" s="69"/>
      <c r="VD627" s="69"/>
      <c r="VE627" s="69"/>
      <c r="VF627" s="69"/>
      <c r="VG627" s="69"/>
      <c r="VH627" s="69"/>
      <c r="VI627" s="69"/>
      <c r="VJ627" s="69"/>
      <c r="VK627" s="69"/>
      <c r="VL627" s="69"/>
      <c r="VM627" s="69"/>
      <c r="VN627" s="69"/>
      <c r="VO627" s="69"/>
      <c r="VP627" s="69"/>
      <c r="VQ627" s="69"/>
      <c r="VR627" s="69"/>
      <c r="VS627" s="69"/>
      <c r="VT627" s="69"/>
      <c r="VU627" s="69"/>
      <c r="VV627" s="69"/>
      <c r="VW627" s="69"/>
      <c r="VX627" s="69"/>
      <c r="VY627" s="69"/>
      <c r="VZ627" s="69"/>
      <c r="WA627" s="69"/>
      <c r="WB627" s="69"/>
      <c r="WC627" s="69"/>
      <c r="WD627" s="69"/>
      <c r="WE627" s="69"/>
      <c r="WF627" s="69"/>
      <c r="WG627" s="69"/>
      <c r="WH627" s="69"/>
      <c r="WI627" s="69"/>
      <c r="WJ627" s="69"/>
      <c r="WK627" s="69"/>
      <c r="WL627" s="69"/>
      <c r="WM627" s="69"/>
      <c r="WN627" s="69"/>
      <c r="WO627" s="69"/>
      <c r="WP627" s="69"/>
      <c r="WQ627" s="69"/>
      <c r="WR627" s="69"/>
      <c r="WS627" s="69"/>
      <c r="WT627" s="69"/>
      <c r="WU627" s="69"/>
      <c r="WV627" s="69"/>
      <c r="WW627" s="69"/>
      <c r="WX627" s="69"/>
      <c r="WY627" s="69"/>
      <c r="WZ627" s="69"/>
      <c r="XA627" s="69"/>
      <c r="XB627" s="69"/>
      <c r="XC627" s="69"/>
      <c r="XD627" s="69"/>
      <c r="XE627" s="69"/>
      <c r="XF627" s="69"/>
      <c r="XG627" s="69"/>
      <c r="XH627" s="69"/>
      <c r="XI627" s="69"/>
      <c r="XJ627" s="69"/>
      <c r="XK627" s="69"/>
      <c r="XL627" s="69"/>
      <c r="XM627" s="69"/>
      <c r="XN627" s="69"/>
      <c r="XO627" s="69"/>
      <c r="XP627" s="69"/>
      <c r="XQ627" s="69"/>
      <c r="XR627" s="69"/>
      <c r="XS627" s="69"/>
      <c r="XT627" s="69"/>
      <c r="XU627" s="69"/>
      <c r="XV627" s="69"/>
      <c r="XW627" s="69"/>
      <c r="XX627" s="69"/>
      <c r="XY627" s="69"/>
      <c r="XZ627" s="69"/>
      <c r="YA627" s="69"/>
      <c r="YB627" s="69"/>
      <c r="YC627" s="69"/>
      <c r="YD627" s="69"/>
      <c r="YE627" s="69"/>
      <c r="YF627" s="69"/>
      <c r="YG627" s="69"/>
      <c r="YH627" s="69"/>
      <c r="YI627" s="69"/>
      <c r="YJ627" s="69"/>
      <c r="YK627" s="69"/>
      <c r="YL627" s="69"/>
      <c r="YM627" s="69"/>
      <c r="YN627" s="69"/>
      <c r="YO627" s="69"/>
      <c r="YP627" s="69"/>
      <c r="YQ627" s="69"/>
      <c r="YR627" s="69"/>
      <c r="YS627" s="69"/>
      <c r="YT627" s="69"/>
      <c r="YU627" s="69"/>
      <c r="YV627" s="69"/>
      <c r="YW627" s="69"/>
      <c r="YX627" s="69"/>
      <c r="YY627" s="69"/>
      <c r="YZ627" s="69"/>
      <c r="ZA627" s="69"/>
      <c r="ZB627" s="69"/>
      <c r="ZC627" s="69"/>
      <c r="ZD627" s="69"/>
      <c r="ZE627" s="69"/>
      <c r="ZF627" s="69"/>
      <c r="ZG627" s="69"/>
      <c r="ZH627" s="69"/>
      <c r="ZI627" s="69"/>
      <c r="ZJ627" s="69"/>
      <c r="ZK627" s="69"/>
      <c r="ZL627" s="69"/>
      <c r="ZM627" s="69"/>
      <c r="ZN627" s="69"/>
      <c r="ZO627" s="69"/>
      <c r="ZP627" s="69"/>
      <c r="ZQ627" s="69"/>
      <c r="ZR627" s="69"/>
      <c r="ZS627" s="69"/>
      <c r="ZT627" s="69"/>
      <c r="ZU627" s="69"/>
      <c r="ZV627" s="69"/>
      <c r="ZW627" s="69"/>
      <c r="ZX627" s="69"/>
      <c r="ZY627" s="69"/>
      <c r="ZZ627" s="69"/>
      <c r="AAA627" s="69"/>
      <c r="AAB627" s="69"/>
      <c r="AAC627" s="69"/>
      <c r="AAD627" s="69"/>
      <c r="AAE627" s="69"/>
      <c r="AAF627" s="69"/>
      <c r="AAG627" s="69"/>
      <c r="AAH627" s="69"/>
      <c r="AAI627" s="69"/>
      <c r="AAJ627" s="69"/>
      <c r="AAK627" s="69"/>
      <c r="AAL627" s="69"/>
      <c r="AAM627" s="69"/>
      <c r="AAN627" s="69"/>
      <c r="AAO627" s="69"/>
      <c r="AAP627" s="69"/>
      <c r="AAQ627" s="69"/>
      <c r="AAR627" s="69"/>
      <c r="AAS627" s="69"/>
      <c r="AAT627" s="69"/>
      <c r="AAU627" s="69"/>
      <c r="AAV627" s="69"/>
      <c r="AAW627" s="69"/>
      <c r="AAX627" s="69"/>
      <c r="AAY627" s="69"/>
      <c r="AAZ627" s="69"/>
      <c r="ABA627" s="69"/>
      <c r="ABB627" s="69"/>
      <c r="ABC627" s="69"/>
      <c r="ABD627" s="69"/>
      <c r="ABE627" s="69"/>
      <c r="ABF627" s="69"/>
      <c r="ABG627" s="69"/>
      <c r="ABH627" s="69"/>
      <c r="ABI627" s="69"/>
      <c r="ABJ627" s="69"/>
      <c r="ABK627" s="69"/>
      <c r="ABL627" s="69"/>
      <c r="ABM627" s="69"/>
      <c r="ABN627" s="69"/>
      <c r="ABO627" s="69"/>
      <c r="ABP627" s="69"/>
      <c r="ABQ627" s="69"/>
      <c r="ABR627" s="69"/>
      <c r="ABS627" s="69"/>
      <c r="ABT627" s="69"/>
      <c r="ABU627" s="69"/>
      <c r="ABV627" s="69"/>
      <c r="ABW627" s="69"/>
      <c r="ABX627" s="69"/>
      <c r="ABY627" s="69"/>
      <c r="ABZ627" s="69"/>
      <c r="ACA627" s="69"/>
      <c r="ACB627" s="69"/>
      <c r="ACC627" s="69"/>
      <c r="ACD627" s="69"/>
      <c r="ACE627" s="69"/>
      <c r="ACF627" s="69"/>
      <c r="ACG627" s="69"/>
      <c r="ACH627" s="69"/>
      <c r="ACI627" s="69"/>
      <c r="ACJ627" s="69"/>
      <c r="ACK627" s="69"/>
      <c r="ACL627" s="69"/>
      <c r="ACM627" s="69"/>
      <c r="ACN627" s="69"/>
      <c r="ACO627" s="69"/>
      <c r="ACP627" s="69"/>
      <c r="ACQ627" s="69"/>
      <c r="ACR627" s="69"/>
      <c r="ACS627" s="69"/>
      <c r="ACT627" s="69"/>
      <c r="ACU627" s="69"/>
      <c r="ACV627" s="69"/>
      <c r="ACW627" s="69"/>
      <c r="ACX627" s="69"/>
      <c r="ACY627" s="69"/>
      <c r="ACZ627" s="69"/>
      <c r="ADA627" s="69"/>
      <c r="ADB627" s="69"/>
      <c r="ADC627" s="69"/>
      <c r="ADD627" s="69"/>
      <c r="ADE627" s="69"/>
      <c r="ADF627" s="69"/>
      <c r="ADG627" s="69"/>
      <c r="ADH627" s="69"/>
      <c r="ADI627" s="69"/>
      <c r="ADJ627" s="69"/>
      <c r="ADK627" s="69"/>
      <c r="ADL627" s="69"/>
      <c r="ADM627" s="69"/>
      <c r="ADN627" s="69"/>
      <c r="ADO627" s="69"/>
      <c r="ADP627" s="69"/>
      <c r="ADQ627" s="69"/>
      <c r="ADR627" s="69"/>
      <c r="ADS627" s="69"/>
      <c r="ADT627" s="69"/>
      <c r="ADU627" s="69"/>
      <c r="ADV627" s="69"/>
      <c r="ADW627" s="69"/>
      <c r="ADX627" s="69"/>
      <c r="ADY627" s="69"/>
      <c r="ADZ627" s="69"/>
      <c r="AEA627" s="69"/>
      <c r="AEB627" s="69"/>
      <c r="AEC627" s="69"/>
      <c r="AED627" s="69"/>
      <c r="AEE627" s="69"/>
      <c r="AEF627" s="69"/>
      <c r="AEG627" s="69"/>
      <c r="AEH627" s="69"/>
      <c r="AEI627" s="69"/>
      <c r="AEJ627" s="69"/>
      <c r="AEK627" s="69"/>
      <c r="AEL627" s="69"/>
      <c r="AEM627" s="69"/>
      <c r="AEN627" s="69"/>
      <c r="AEO627" s="69"/>
      <c r="AEP627" s="69"/>
      <c r="AEQ627" s="69"/>
      <c r="AER627" s="69"/>
      <c r="AES627" s="69"/>
      <c r="AET627" s="69"/>
      <c r="AEU627" s="69"/>
      <c r="AEV627" s="69"/>
      <c r="AEW627" s="69"/>
      <c r="AEX627" s="69"/>
      <c r="AEY627" s="69"/>
      <c r="AEZ627" s="69"/>
      <c r="AFA627" s="69"/>
      <c r="AFB627" s="69"/>
      <c r="AFC627" s="69"/>
      <c r="AFD627" s="69"/>
      <c r="AFE627" s="69"/>
      <c r="AFF627" s="69"/>
      <c r="AFG627" s="69"/>
      <c r="AFH627" s="69"/>
      <c r="AFI627" s="69"/>
      <c r="AFJ627" s="69"/>
      <c r="AFK627" s="69"/>
      <c r="AFL627" s="69"/>
      <c r="AFM627" s="69"/>
      <c r="AFN627" s="69"/>
      <c r="AFO627" s="69"/>
      <c r="AFP627" s="69"/>
      <c r="AFQ627" s="69"/>
      <c r="AFR627" s="69"/>
      <c r="AFS627" s="69"/>
      <c r="AFT627" s="69"/>
      <c r="AFU627" s="69"/>
      <c r="AFV627" s="69"/>
      <c r="AFW627" s="69"/>
      <c r="AFX627" s="69"/>
      <c r="AFY627" s="69"/>
      <c r="AFZ627" s="69"/>
      <c r="AGA627" s="69"/>
      <c r="AGB627" s="69"/>
      <c r="AGC627" s="69"/>
      <c r="AGD627" s="69"/>
      <c r="AGE627" s="69"/>
      <c r="AGF627" s="69"/>
      <c r="AGG627" s="69"/>
      <c r="AGH627" s="69"/>
      <c r="AGI627" s="69"/>
      <c r="AGJ627" s="69"/>
      <c r="AGK627" s="69"/>
      <c r="AGL627" s="69"/>
      <c r="AGM627" s="69"/>
      <c r="AGN627" s="69"/>
      <c r="AGO627" s="69"/>
      <c r="AGP627" s="69"/>
      <c r="AGQ627" s="69"/>
      <c r="AGR627" s="69"/>
      <c r="AGS627" s="69"/>
      <c r="AGT627" s="69"/>
      <c r="AGU627" s="69"/>
      <c r="AGV627" s="69"/>
      <c r="AGW627" s="69"/>
      <c r="AGX627" s="69"/>
      <c r="AGY627" s="69"/>
      <c r="AGZ627" s="69"/>
      <c r="AHA627" s="69"/>
      <c r="AHB627" s="69"/>
      <c r="AHC627" s="69"/>
      <c r="AHD627" s="69"/>
      <c r="AHE627" s="69"/>
      <c r="AHF627" s="69"/>
      <c r="AHG627" s="69"/>
      <c r="AHH627" s="69"/>
      <c r="AHI627" s="69"/>
      <c r="AHJ627" s="69"/>
      <c r="AHK627" s="69"/>
      <c r="AHL627" s="69"/>
      <c r="AHM627" s="69"/>
      <c r="AHN627" s="69"/>
      <c r="AHO627" s="69"/>
      <c r="AHP627" s="69"/>
      <c r="AHQ627" s="69"/>
      <c r="AHR627" s="69"/>
      <c r="AHS627" s="69"/>
      <c r="AHT627" s="69"/>
      <c r="AHU627" s="69"/>
      <c r="AHV627" s="69"/>
      <c r="AHW627" s="69"/>
      <c r="AHX627" s="69"/>
      <c r="AHY627" s="69"/>
      <c r="AHZ627" s="69"/>
      <c r="AIA627" s="69"/>
      <c r="AIB627" s="69"/>
      <c r="AIC627" s="69"/>
      <c r="AID627" s="69"/>
      <c r="AIE627" s="69"/>
      <c r="AIF627" s="69"/>
      <c r="AIG627" s="69"/>
      <c r="AIH627" s="69"/>
      <c r="AII627" s="69"/>
      <c r="AIJ627" s="69"/>
      <c r="AIK627" s="69"/>
      <c r="AIL627" s="69"/>
      <c r="AIM627" s="69"/>
      <c r="AIN627" s="69"/>
      <c r="AIO627" s="69"/>
      <c r="AIP627" s="69"/>
      <c r="AIQ627" s="69"/>
      <c r="AIR627" s="69"/>
      <c r="AIS627" s="69"/>
      <c r="AIT627" s="69"/>
      <c r="AIU627" s="69"/>
      <c r="AIV627" s="69"/>
      <c r="AIW627" s="69"/>
      <c r="AIX627" s="69"/>
      <c r="AIY627" s="69"/>
      <c r="AIZ627" s="69"/>
      <c r="AJA627" s="69"/>
      <c r="AJB627" s="69"/>
      <c r="AJC627" s="69"/>
      <c r="AJD627" s="69"/>
      <c r="AJE627" s="69"/>
      <c r="AJF627" s="69"/>
      <c r="AJG627" s="69"/>
      <c r="AJH627" s="69"/>
      <c r="AJI627" s="69"/>
      <c r="AJJ627" s="69"/>
      <c r="AJK627" s="69"/>
      <c r="AJL627" s="69"/>
      <c r="AJM627" s="69"/>
      <c r="AJN627" s="69"/>
      <c r="AJO627" s="69"/>
      <c r="AJP627" s="69"/>
      <c r="AJQ627" s="69"/>
      <c r="AJR627" s="69"/>
      <c r="AJS627" s="69"/>
      <c r="AJT627" s="69"/>
      <c r="AJU627" s="69"/>
      <c r="AJV627" s="69"/>
      <c r="AJW627" s="69"/>
      <c r="AJX627" s="69"/>
      <c r="AJY627" s="69"/>
      <c r="AJZ627" s="69"/>
      <c r="AKA627" s="69"/>
      <c r="AKB627" s="69"/>
      <c r="AKC627" s="69"/>
      <c r="AKD627" s="69"/>
      <c r="AKE627" s="69"/>
      <c r="AKF627" s="69"/>
      <c r="AKG627" s="69"/>
      <c r="AKH627" s="69"/>
      <c r="AKI627" s="69"/>
      <c r="AKJ627" s="69"/>
      <c r="AKK627" s="69"/>
      <c r="AKL627" s="69"/>
      <c r="AKM627" s="69"/>
      <c r="AKN627" s="69"/>
      <c r="AKO627" s="69"/>
      <c r="AKP627" s="69"/>
      <c r="AKQ627" s="69"/>
      <c r="AKR627" s="69"/>
      <c r="AKS627" s="69"/>
      <c r="AKT627" s="69"/>
      <c r="AKU627" s="69"/>
      <c r="AKV627" s="69"/>
      <c r="AKW627" s="69"/>
      <c r="AKX627" s="69"/>
      <c r="AKY627" s="69"/>
      <c r="AKZ627" s="69"/>
      <c r="ALA627" s="69"/>
      <c r="ALB627" s="69"/>
      <c r="ALC627" s="69"/>
      <c r="ALD627" s="69"/>
      <c r="ALE627" s="69"/>
      <c r="ALF627" s="69"/>
      <c r="ALG627" s="69"/>
      <c r="ALH627" s="69"/>
      <c r="ALI627" s="69"/>
      <c r="ALJ627" s="69"/>
      <c r="ALK627" s="69"/>
      <c r="ALL627" s="69"/>
      <c r="ALM627" s="69"/>
      <c r="ALN627" s="69"/>
      <c r="ALO627" s="69"/>
      <c r="ALP627" s="69"/>
      <c r="ALQ627" s="69"/>
      <c r="ALR627" s="69"/>
      <c r="ALS627" s="69"/>
      <c r="ALT627" s="69"/>
      <c r="ALU627" s="69"/>
      <c r="ALV627" s="69"/>
      <c r="ALW627" s="69"/>
      <c r="ALX627" s="69"/>
      <c r="ALY627" s="69"/>
      <c r="ALZ627" s="69"/>
      <c r="AMA627" s="69"/>
      <c r="AMB627" s="69"/>
      <c r="AMC627" s="69"/>
      <c r="AMD627" s="69"/>
      <c r="AME627" s="69"/>
      <c r="AMF627" s="69"/>
      <c r="AMG627" s="69"/>
      <c r="AMH627" s="69"/>
      <c r="AMI627" s="69"/>
      <c r="AMJ627" s="69"/>
      <c r="AMK627" s="69"/>
    </row>
    <row r="628" spans="1:1025" ht="16.5" x14ac:dyDescent="0.25">
      <c r="B628" s="28" t="s">
        <v>144</v>
      </c>
      <c r="C628" s="58">
        <f>E624*57.93/100</f>
        <v>15937.745974379999</v>
      </c>
      <c r="D628" s="29">
        <f>E624*42.07/100</f>
        <v>11574.330625619999</v>
      </c>
      <c r="E628" s="21"/>
    </row>
    <row r="629" spans="1:1025" x14ac:dyDescent="0.25">
      <c r="B629" s="16"/>
      <c r="C629" s="19"/>
      <c r="D629" s="19"/>
      <c r="E629" s="21"/>
    </row>
    <row r="630" spans="1:1025" ht="16.5" x14ac:dyDescent="0.25">
      <c r="B630" s="16"/>
      <c r="C630" s="29">
        <f>C624+C628</f>
        <v>20347.745974379999</v>
      </c>
      <c r="D630" s="60">
        <f>D624+D628</f>
        <v>216857.29062561993</v>
      </c>
      <c r="E630" s="24">
        <f>C630+D630</f>
        <v>237205.03659999993</v>
      </c>
    </row>
    <row r="631" spans="1:1025" x14ac:dyDescent="0.25">
      <c r="B631" s="16"/>
      <c r="C631" s="19"/>
      <c r="D631" s="19"/>
      <c r="E631" s="24">
        <f>E630-D640</f>
        <v>0</v>
      </c>
    </row>
    <row r="632" spans="1:1025" x14ac:dyDescent="0.25">
      <c r="B632" s="16"/>
      <c r="C632" s="30"/>
      <c r="D632" s="32"/>
      <c r="E632" s="21"/>
    </row>
    <row r="633" spans="1:1025" x14ac:dyDescent="0.25">
      <c r="B633" s="16"/>
      <c r="C633" s="30"/>
      <c r="D633" s="32"/>
      <c r="E633" s="21"/>
    </row>
    <row r="634" spans="1:1025" ht="15.75" x14ac:dyDescent="0.25">
      <c r="B634" s="59" t="s">
        <v>11</v>
      </c>
      <c r="C634" s="30"/>
      <c r="D634" s="32">
        <f>C557+C602+D630</f>
        <v>221267.29062561993</v>
      </c>
      <c r="E634" s="21"/>
      <c r="G634" s="116" t="s">
        <v>3</v>
      </c>
      <c r="H634" s="70">
        <f>K538</f>
        <v>256221.73</v>
      </c>
    </row>
    <row r="635" spans="1:1025" ht="15.75" x14ac:dyDescent="0.25">
      <c r="B635" s="9" t="s">
        <v>12</v>
      </c>
      <c r="C635" s="30"/>
      <c r="D635" s="32"/>
      <c r="E635" s="21"/>
      <c r="G635" s="118" t="s">
        <v>5</v>
      </c>
      <c r="H635" s="70">
        <f>K525</f>
        <v>0</v>
      </c>
    </row>
    <row r="636" spans="1:1025" ht="15.75" x14ac:dyDescent="0.25">
      <c r="B636" s="57" t="s">
        <v>15</v>
      </c>
      <c r="C636" s="30"/>
      <c r="D636" s="21">
        <f>C580+C581+C582+C628</f>
        <v>15937.745974379999</v>
      </c>
      <c r="E636" s="21"/>
      <c r="G636" s="117" t="s">
        <v>18</v>
      </c>
      <c r="H636" s="70">
        <v>0</v>
      </c>
    </row>
    <row r="637" spans="1:1025" ht="15.75" x14ac:dyDescent="0.25">
      <c r="B637" s="9" t="s">
        <v>145</v>
      </c>
      <c r="C637" s="30"/>
      <c r="D637" s="21"/>
      <c r="E637" s="18"/>
      <c r="G637" s="119" t="s">
        <v>4</v>
      </c>
      <c r="H637" s="70">
        <f>K521</f>
        <v>0</v>
      </c>
    </row>
    <row r="638" spans="1:1025" ht="15.75" x14ac:dyDescent="0.25">
      <c r="B638" s="65" t="s">
        <v>10</v>
      </c>
      <c r="C638" s="1"/>
      <c r="D638" s="11">
        <f>C621+C601</f>
        <v>0</v>
      </c>
      <c r="E638"/>
      <c r="G638" s="49" t="s">
        <v>157</v>
      </c>
      <c r="H638" s="71">
        <f>K543+K545+K547+K548+K550+K551+K552+K558+K559+K562</f>
        <v>11485.109199999999</v>
      </c>
    </row>
    <row r="639" spans="1:1025" x14ac:dyDescent="0.25">
      <c r="B639"/>
      <c r="C639" s="1"/>
      <c r="D639" s="1"/>
      <c r="E639"/>
      <c r="G639" s="69"/>
      <c r="H639" s="70"/>
    </row>
    <row r="640" spans="1:1025" x14ac:dyDescent="0.25">
      <c r="B640"/>
      <c r="C640" s="1"/>
      <c r="D640" s="1">
        <f>SUM(D634:D638)</f>
        <v>237205.03659999993</v>
      </c>
      <c r="E640" s="1"/>
      <c r="G640" s="69"/>
      <c r="H640" s="70">
        <f>SUM(H634:H639)</f>
        <v>267706.83919999999</v>
      </c>
    </row>
    <row r="643" spans="2:9" x14ac:dyDescent="0.25">
      <c r="B643" s="110" t="s">
        <v>147</v>
      </c>
      <c r="C643" s="110"/>
      <c r="D643" s="110"/>
      <c r="E643" s="47"/>
      <c r="F643" s="47"/>
      <c r="G643" s="75"/>
      <c r="H643" s="47"/>
      <c r="I643" s="47"/>
    </row>
    <row r="646" spans="2:9" x14ac:dyDescent="0.25">
      <c r="F646" s="69"/>
      <c r="G646" s="70"/>
      <c r="H646" s="69"/>
    </row>
    <row r="647" spans="2:9" ht="15.75" x14ac:dyDescent="0.25">
      <c r="B647" s="59" t="s">
        <v>11</v>
      </c>
      <c r="C647" s="30"/>
      <c r="D647" s="32">
        <f>D122+D250+D378+D506+D634</f>
        <v>2404309.9787586797</v>
      </c>
      <c r="G647" s="7" t="s">
        <v>3</v>
      </c>
      <c r="H647" s="32">
        <f>H122+H250+H378+H506+H634</f>
        <v>557551.28</v>
      </c>
    </row>
    <row r="648" spans="2:9" ht="15.75" x14ac:dyDescent="0.25">
      <c r="B648" s="9" t="s">
        <v>12</v>
      </c>
      <c r="C648" s="30"/>
      <c r="D648" s="32"/>
      <c r="G648" s="7" t="s">
        <v>5</v>
      </c>
      <c r="H648" s="32">
        <f t="shared" ref="H648:H650" si="18">H123+H251+H379+H507+H635</f>
        <v>2458634.4700000002</v>
      </c>
    </row>
    <row r="649" spans="2:9" ht="15.75" x14ac:dyDescent="0.25">
      <c r="B649" s="57" t="s">
        <v>15</v>
      </c>
      <c r="C649" s="30"/>
      <c r="D649" s="32">
        <f t="shared" ref="D648:D651" si="19">D124+D252+D380+D508+D636</f>
        <v>453334.30364131997</v>
      </c>
      <c r="G649" s="7" t="s">
        <v>18</v>
      </c>
      <c r="H649" s="32">
        <f t="shared" si="18"/>
        <v>105225</v>
      </c>
    </row>
    <row r="650" spans="2:9" ht="15.75" x14ac:dyDescent="0.25">
      <c r="B650" s="9" t="s">
        <v>145</v>
      </c>
      <c r="C650" s="30">
        <f>C68+C69+C70+E68+E69+E70+E71+E72+E73+E74+C196+C197+C198+E196+E197+E198+E199+E200+E201+E202+C324+C325+C326+E324+E325+E326+E327+E328+E329+E330+C452+C453+C454+E452+E453+E454+E455+E456+E457+E458+E580+E581+E582+E583+E584+E585+E586</f>
        <v>358715.36780000007</v>
      </c>
      <c r="D650" s="32"/>
      <c r="G650" s="49" t="s">
        <v>4</v>
      </c>
      <c r="H650" s="32">
        <f t="shared" si="18"/>
        <v>3720</v>
      </c>
    </row>
    <row r="651" spans="2:9" ht="15.75" x14ac:dyDescent="0.25">
      <c r="B651" s="65" t="s">
        <v>10</v>
      </c>
      <c r="C651" s="1"/>
      <c r="D651" s="48">
        <f t="shared" si="19"/>
        <v>55236.310000000005</v>
      </c>
      <c r="G651" s="49" t="s">
        <v>157</v>
      </c>
      <c r="H651" s="48">
        <f>H126+H254+H382+H510+H638</f>
        <v>35524.988799999999</v>
      </c>
    </row>
    <row r="652" spans="2:9" x14ac:dyDescent="0.25">
      <c r="B652"/>
      <c r="C652" s="1"/>
      <c r="D652" s="1"/>
      <c r="G652" s="69"/>
      <c r="H652" s="70"/>
    </row>
    <row r="653" spans="2:9" x14ac:dyDescent="0.25">
      <c r="B653"/>
      <c r="C653" s="1"/>
      <c r="D653" s="1">
        <f>SUM(D647:D651)</f>
        <v>2912880.5924</v>
      </c>
      <c r="G653" s="69"/>
      <c r="H653" s="70">
        <f>SUM(H647:H652)</f>
        <v>3160655.7387999999</v>
      </c>
      <c r="I653" s="42">
        <f>H653-D653</f>
        <v>247775.14639999997</v>
      </c>
    </row>
    <row r="654" spans="2:9" x14ac:dyDescent="0.25">
      <c r="F654" s="69"/>
      <c r="G654" s="69"/>
      <c r="H654" s="69"/>
    </row>
    <row r="655" spans="2:9" x14ac:dyDescent="0.25">
      <c r="F655" s="69"/>
      <c r="G655" s="69"/>
      <c r="H655" s="70"/>
    </row>
    <row r="656" spans="2:9" x14ac:dyDescent="0.25">
      <c r="F656" s="69"/>
      <c r="G656" s="70"/>
      <c r="H656" s="69"/>
    </row>
    <row r="657" spans="6:9" x14ac:dyDescent="0.25">
      <c r="F657" s="69"/>
      <c r="G657" s="69"/>
      <c r="H657" s="70"/>
    </row>
    <row r="658" spans="6:9" x14ac:dyDescent="0.25">
      <c r="F658" s="69"/>
      <c r="G658" s="69"/>
      <c r="H658" s="69"/>
      <c r="I658" s="42"/>
    </row>
    <row r="659" spans="6:9" x14ac:dyDescent="0.25">
      <c r="F659" s="69"/>
      <c r="G659" s="69"/>
      <c r="H659" s="72"/>
    </row>
    <row r="660" spans="6:9" x14ac:dyDescent="0.25">
      <c r="F660" s="69"/>
      <c r="G660" s="69"/>
      <c r="H660" s="69"/>
    </row>
    <row r="661" spans="6:9" x14ac:dyDescent="0.25">
      <c r="F661" s="73"/>
      <c r="G661" s="69"/>
      <c r="H661" s="69"/>
    </row>
  </sheetData>
  <mergeCells count="26">
    <mergeCell ref="B514:K514"/>
    <mergeCell ref="B515:K515"/>
    <mergeCell ref="B516:K516"/>
    <mergeCell ref="B517:F517"/>
    <mergeCell ref="G517:K517"/>
    <mergeCell ref="B386:K386"/>
    <mergeCell ref="B387:K387"/>
    <mergeCell ref="B388:K388"/>
    <mergeCell ref="B389:F389"/>
    <mergeCell ref="G389:K389"/>
    <mergeCell ref="B258:K258"/>
    <mergeCell ref="B259:K259"/>
    <mergeCell ref="B260:K260"/>
    <mergeCell ref="B261:F261"/>
    <mergeCell ref="G261:K261"/>
    <mergeCell ref="B130:K130"/>
    <mergeCell ref="B131:K131"/>
    <mergeCell ref="B132:K132"/>
    <mergeCell ref="B133:F133"/>
    <mergeCell ref="G133:K133"/>
    <mergeCell ref="B2:K2"/>
    <mergeCell ref="B3:K3"/>
    <mergeCell ref="B4:K4"/>
    <mergeCell ref="B5:F5"/>
    <mergeCell ref="G5:K5"/>
    <mergeCell ref="B643:D64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opLeftCell="A4" workbookViewId="0">
      <selection activeCell="M27" sqref="M27"/>
    </sheetView>
  </sheetViews>
  <sheetFormatPr defaultRowHeight="15" x14ac:dyDescent="0.25"/>
  <cols>
    <col min="1" max="1" width="47.7109375" bestFit="1" customWidth="1"/>
    <col min="2" max="2" width="15.28515625" bestFit="1" customWidth="1"/>
  </cols>
  <sheetData>
    <row r="1" spans="1:2" ht="23.25" x14ac:dyDescent="0.35">
      <c r="A1" s="102" t="s">
        <v>21</v>
      </c>
      <c r="B1" s="102"/>
    </row>
    <row r="2" spans="1:2" ht="28.5" x14ac:dyDescent="0.45">
      <c r="A2" s="103" t="s">
        <v>23</v>
      </c>
      <c r="B2" s="103"/>
    </row>
    <row r="3" spans="1:2" ht="18.75" x14ac:dyDescent="0.3">
      <c r="A3" s="104" t="s">
        <v>8</v>
      </c>
      <c r="B3" s="104"/>
    </row>
    <row r="4" spans="1:2" ht="15.75" x14ac:dyDescent="0.25">
      <c r="A4" s="6" t="s">
        <v>0</v>
      </c>
      <c r="B4" s="6" t="s">
        <v>6</v>
      </c>
    </row>
    <row r="5" spans="1:2" ht="15.75" x14ac:dyDescent="0.25">
      <c r="A5" s="7" t="s">
        <v>3</v>
      </c>
      <c r="B5" s="8">
        <f>'Rendiconto Accoglienza'!H261</f>
        <v>1830</v>
      </c>
    </row>
    <row r="6" spans="1:2" ht="15.75" x14ac:dyDescent="0.25">
      <c r="A6" s="7" t="s">
        <v>4</v>
      </c>
      <c r="B6" s="8">
        <f>'Rendiconto Accoglienza'!H264+0.37</f>
        <v>48921</v>
      </c>
    </row>
    <row r="7" spans="1:2" ht="15.75" x14ac:dyDescent="0.25">
      <c r="A7" s="4" t="s">
        <v>7</v>
      </c>
      <c r="B7" s="5">
        <f>SUM(B5:B6)</f>
        <v>50751</v>
      </c>
    </row>
    <row r="8" spans="1:2" x14ac:dyDescent="0.25">
      <c r="A8" s="2"/>
      <c r="B8" s="3"/>
    </row>
    <row r="9" spans="1:2" ht="18.75" x14ac:dyDescent="0.3">
      <c r="A9" s="104" t="s">
        <v>9</v>
      </c>
      <c r="B9" s="104"/>
    </row>
    <row r="10" spans="1:2" ht="15.75" x14ac:dyDescent="0.25">
      <c r="A10" s="6" t="s">
        <v>0</v>
      </c>
      <c r="B10" s="6" t="s">
        <v>6</v>
      </c>
    </row>
    <row r="11" spans="1:2" ht="15.75" x14ac:dyDescent="0.25">
      <c r="A11" s="7" t="s">
        <v>11</v>
      </c>
      <c r="B11" s="8">
        <f>'Rendiconto Accoglienza'!D261+0.13</f>
        <v>48649</v>
      </c>
    </row>
    <row r="12" spans="1:2" x14ac:dyDescent="0.25">
      <c r="A12" s="9" t="s">
        <v>12</v>
      </c>
      <c r="B12" s="10"/>
    </row>
    <row r="13" spans="1:2" ht="15.75" x14ac:dyDescent="0.25">
      <c r="A13" s="7" t="s">
        <v>15</v>
      </c>
      <c r="B13" s="8">
        <f>'Rendiconto Accoglienza'!D251</f>
        <v>0</v>
      </c>
    </row>
    <row r="14" spans="1:2" ht="15.75" x14ac:dyDescent="0.25">
      <c r="A14" s="9" t="s">
        <v>200</v>
      </c>
      <c r="B14" s="8"/>
    </row>
    <row r="15" spans="1:2" ht="15.75" x14ac:dyDescent="0.25">
      <c r="A15" s="7" t="s">
        <v>10</v>
      </c>
      <c r="B15" s="8">
        <f>'Rendiconto Accoglienza'!D265+0.36</f>
        <v>1086</v>
      </c>
    </row>
    <row r="16" spans="1:2" ht="15.75" x14ac:dyDescent="0.25">
      <c r="A16" s="4" t="s">
        <v>7</v>
      </c>
      <c r="B16" s="5">
        <f>SUM(B11:B15)</f>
        <v>49735</v>
      </c>
    </row>
    <row r="17" spans="2:11" x14ac:dyDescent="0.25">
      <c r="B17" s="1"/>
    </row>
    <row r="21" spans="2:11" x14ac:dyDescent="0.25">
      <c r="K21" s="1">
        <f>B7-B16</f>
        <v>1016</v>
      </c>
    </row>
  </sheetData>
  <mergeCells count="4">
    <mergeCell ref="A1:B1"/>
    <mergeCell ref="A2:B2"/>
    <mergeCell ref="A3:B3"/>
    <mergeCell ref="A9:B9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69"/>
  <sheetViews>
    <sheetView topLeftCell="A231" workbookViewId="0">
      <selection activeCell="C264" sqref="C264"/>
    </sheetView>
  </sheetViews>
  <sheetFormatPr defaultRowHeight="15" x14ac:dyDescent="0.25"/>
  <cols>
    <col min="1" max="1" width="6.85546875" customWidth="1"/>
    <col min="2" max="2" width="68.85546875" style="1" bestFit="1" customWidth="1"/>
    <col min="3" max="3" width="12.42578125" style="1" bestFit="1" customWidth="1"/>
    <col min="4" max="4" width="12.42578125" bestFit="1" customWidth="1"/>
    <col min="5" max="5" width="21.28515625" customWidth="1"/>
    <col min="6" max="6" width="12.42578125" bestFit="1" customWidth="1"/>
    <col min="7" max="7" width="62" bestFit="1" customWidth="1"/>
    <col min="8" max="8" width="12.42578125" bestFit="1" customWidth="1"/>
    <col min="11" max="11" width="12.42578125" bestFit="1" customWidth="1"/>
  </cols>
  <sheetData>
    <row r="1" spans="1:11" ht="23.25" x14ac:dyDescent="0.35">
      <c r="A1" s="33"/>
      <c r="B1" s="105" t="s">
        <v>25</v>
      </c>
      <c r="C1" s="105"/>
      <c r="D1" s="105"/>
      <c r="E1" s="105"/>
      <c r="F1" s="105"/>
      <c r="G1" s="105"/>
      <c r="H1" s="105"/>
      <c r="I1" s="105"/>
      <c r="J1" s="105"/>
      <c r="K1" s="105"/>
    </row>
    <row r="2" spans="1:11" ht="23.25" x14ac:dyDescent="0.35">
      <c r="A2" s="33"/>
      <c r="B2" s="106" t="s">
        <v>148</v>
      </c>
      <c r="C2" s="106"/>
      <c r="D2" s="106"/>
      <c r="E2" s="106"/>
      <c r="F2" s="106"/>
      <c r="G2" s="106"/>
      <c r="H2" s="106"/>
      <c r="I2" s="106"/>
      <c r="J2" s="106"/>
      <c r="K2" s="106"/>
    </row>
    <row r="3" spans="1:11" ht="24" thickBot="1" x14ac:dyDescent="0.4">
      <c r="A3" s="34"/>
      <c r="B3" s="107" t="s">
        <v>158</v>
      </c>
      <c r="C3" s="107"/>
      <c r="D3" s="107"/>
      <c r="E3" s="107"/>
      <c r="F3" s="107"/>
      <c r="G3" s="107"/>
      <c r="H3" s="107"/>
      <c r="I3" s="107"/>
      <c r="J3" s="107"/>
      <c r="K3" s="107"/>
    </row>
    <row r="4" spans="1:11" ht="18.75" thickBot="1" x14ac:dyDescent="0.3">
      <c r="A4" s="34"/>
      <c r="B4" s="108" t="s">
        <v>27</v>
      </c>
      <c r="C4" s="108"/>
      <c r="D4" s="108"/>
      <c r="E4" s="108"/>
      <c r="F4" s="108"/>
      <c r="G4" s="109" t="s">
        <v>28</v>
      </c>
      <c r="H4" s="109"/>
      <c r="I4" s="109"/>
      <c r="J4" s="109"/>
      <c r="K4" s="109"/>
    </row>
    <row r="5" spans="1:11" ht="17.25" thickBot="1" x14ac:dyDescent="0.3">
      <c r="A5" s="34"/>
      <c r="B5" s="35" t="s">
        <v>29</v>
      </c>
      <c r="C5" s="35" t="s">
        <v>142</v>
      </c>
      <c r="D5" s="35" t="s">
        <v>143</v>
      </c>
      <c r="E5" s="35" t="s">
        <v>159</v>
      </c>
      <c r="F5" s="35" t="s">
        <v>30</v>
      </c>
      <c r="G5" s="35" t="s">
        <v>29</v>
      </c>
      <c r="H5" s="35" t="s">
        <v>142</v>
      </c>
      <c r="I5" s="35" t="s">
        <v>143</v>
      </c>
      <c r="J5" s="35" t="s">
        <v>159</v>
      </c>
      <c r="K5" s="35" t="s">
        <v>30</v>
      </c>
    </row>
    <row r="6" spans="1:11" ht="16.5" x14ac:dyDescent="0.25">
      <c r="A6" s="3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16.5" x14ac:dyDescent="0.25">
      <c r="A7" s="34"/>
      <c r="B7" s="14" t="s">
        <v>31</v>
      </c>
      <c r="C7" s="14"/>
      <c r="D7" s="14"/>
      <c r="E7" s="14"/>
      <c r="F7" s="14"/>
      <c r="G7" s="14" t="s">
        <v>32</v>
      </c>
      <c r="H7" s="76"/>
      <c r="I7" s="76"/>
      <c r="J7" s="76"/>
      <c r="K7" s="14"/>
    </row>
    <row r="8" spans="1:11" ht="17.25" x14ac:dyDescent="0.3">
      <c r="A8" s="34"/>
      <c r="B8" s="38" t="s">
        <v>33</v>
      </c>
      <c r="C8" s="52"/>
      <c r="D8" s="52"/>
      <c r="E8" s="45">
        <v>0</v>
      </c>
      <c r="F8" s="52">
        <f>SUM(C8:E8)</f>
        <v>0</v>
      </c>
      <c r="G8" s="38" t="s">
        <v>34</v>
      </c>
      <c r="H8" s="39"/>
      <c r="I8" s="39"/>
      <c r="J8" s="77">
        <v>0</v>
      </c>
      <c r="K8" s="45">
        <f>SUM(H8:J8)</f>
        <v>0</v>
      </c>
    </row>
    <row r="9" spans="1:11" ht="17.25" x14ac:dyDescent="0.3">
      <c r="A9" s="34"/>
      <c r="B9" s="38" t="s">
        <v>35</v>
      </c>
      <c r="C9" s="52"/>
      <c r="D9" s="52"/>
      <c r="E9" s="45">
        <v>0</v>
      </c>
      <c r="F9" s="52">
        <f t="shared" ref="F9:F79" si="0">SUM(C9:E9)</f>
        <v>0</v>
      </c>
      <c r="G9" s="38" t="s">
        <v>36</v>
      </c>
      <c r="H9" s="39">
        <v>6168</v>
      </c>
      <c r="I9" s="39"/>
      <c r="J9" s="77">
        <v>0</v>
      </c>
      <c r="K9" s="129">
        <f t="shared" ref="K9:K49" si="1">SUM(H9:J9)</f>
        <v>6168</v>
      </c>
    </row>
    <row r="10" spans="1:11" ht="17.25" x14ac:dyDescent="0.3">
      <c r="A10" s="34"/>
      <c r="B10" s="38" t="s">
        <v>37</v>
      </c>
      <c r="C10" s="52"/>
      <c r="D10" s="52"/>
      <c r="E10" s="45">
        <v>0</v>
      </c>
      <c r="F10" s="52">
        <f t="shared" si="0"/>
        <v>0</v>
      </c>
      <c r="G10" s="38" t="s">
        <v>38</v>
      </c>
      <c r="H10" s="39"/>
      <c r="I10" s="39"/>
      <c r="J10" s="77">
        <v>0</v>
      </c>
      <c r="K10" s="45">
        <f t="shared" si="1"/>
        <v>0</v>
      </c>
    </row>
    <row r="11" spans="1:11" ht="17.25" x14ac:dyDescent="0.3">
      <c r="A11" s="34"/>
      <c r="B11" s="38" t="s">
        <v>39</v>
      </c>
      <c r="C11" s="52"/>
      <c r="D11" s="52"/>
      <c r="E11" s="45">
        <v>0</v>
      </c>
      <c r="F11" s="52">
        <f t="shared" si="0"/>
        <v>0</v>
      </c>
      <c r="G11" s="38" t="s">
        <v>40</v>
      </c>
      <c r="H11" s="39">
        <v>1830</v>
      </c>
      <c r="I11" s="39"/>
      <c r="J11" s="77">
        <v>0</v>
      </c>
      <c r="K11" s="126">
        <f t="shared" si="1"/>
        <v>1830</v>
      </c>
    </row>
    <row r="12" spans="1:11" ht="17.25" x14ac:dyDescent="0.3">
      <c r="A12" s="34"/>
      <c r="B12" s="38" t="s">
        <v>41</v>
      </c>
      <c r="C12" s="52"/>
      <c r="D12" s="52"/>
      <c r="E12" s="45">
        <v>0</v>
      </c>
      <c r="F12" s="52">
        <f t="shared" si="0"/>
        <v>0</v>
      </c>
      <c r="G12" s="38" t="s">
        <v>42</v>
      </c>
      <c r="H12" s="39"/>
      <c r="I12" s="39"/>
      <c r="J12" s="77">
        <v>0</v>
      </c>
      <c r="K12" s="45">
        <f t="shared" si="1"/>
        <v>0</v>
      </c>
    </row>
    <row r="13" spans="1:11" ht="17.25" x14ac:dyDescent="0.3">
      <c r="A13" s="34"/>
      <c r="B13" s="38" t="s">
        <v>43</v>
      </c>
      <c r="C13" s="52"/>
      <c r="D13" s="52"/>
      <c r="E13" s="45">
        <v>0</v>
      </c>
      <c r="F13" s="52">
        <f t="shared" si="0"/>
        <v>0</v>
      </c>
      <c r="G13" s="38" t="s">
        <v>44</v>
      </c>
      <c r="H13" s="39"/>
      <c r="I13" s="39"/>
      <c r="J13" s="77">
        <v>0</v>
      </c>
      <c r="K13" s="45">
        <f t="shared" si="1"/>
        <v>0</v>
      </c>
    </row>
    <row r="14" spans="1:11" ht="17.25" x14ac:dyDescent="0.3">
      <c r="A14" s="34"/>
      <c r="B14" s="38" t="s">
        <v>45</v>
      </c>
      <c r="C14" s="52"/>
      <c r="D14" s="52"/>
      <c r="E14" s="45">
        <v>0</v>
      </c>
      <c r="F14" s="52">
        <f t="shared" si="0"/>
        <v>0</v>
      </c>
      <c r="G14" s="38" t="s">
        <v>46</v>
      </c>
      <c r="H14" s="39"/>
      <c r="I14" s="39"/>
      <c r="J14" s="77">
        <v>0</v>
      </c>
      <c r="K14" s="45">
        <f t="shared" si="1"/>
        <v>0</v>
      </c>
    </row>
    <row r="15" spans="1:11" ht="17.25" x14ac:dyDescent="0.3">
      <c r="A15" s="34"/>
      <c r="B15" s="38" t="s">
        <v>47</v>
      </c>
      <c r="C15" s="52"/>
      <c r="D15" s="52"/>
      <c r="E15" s="45">
        <v>0</v>
      </c>
      <c r="F15" s="52">
        <f t="shared" si="0"/>
        <v>0</v>
      </c>
      <c r="G15" s="38" t="s">
        <v>48</v>
      </c>
      <c r="H15" s="39"/>
      <c r="I15" s="39"/>
      <c r="J15" s="77">
        <v>0</v>
      </c>
      <c r="K15" s="45">
        <f t="shared" si="1"/>
        <v>0</v>
      </c>
    </row>
    <row r="16" spans="1:11" ht="17.25" x14ac:dyDescent="0.3">
      <c r="A16" s="34"/>
      <c r="B16" s="38" t="s">
        <v>49</v>
      </c>
      <c r="C16" s="52"/>
      <c r="D16" s="52"/>
      <c r="E16" s="45">
        <v>0</v>
      </c>
      <c r="F16" s="52">
        <f t="shared" si="0"/>
        <v>0</v>
      </c>
      <c r="G16" s="38" t="s">
        <v>50</v>
      </c>
      <c r="H16" s="39"/>
      <c r="I16" s="39"/>
      <c r="J16" s="77">
        <v>0</v>
      </c>
      <c r="K16" s="45">
        <f t="shared" si="1"/>
        <v>0</v>
      </c>
    </row>
    <row r="17" spans="1:11" ht="17.25" x14ac:dyDescent="0.3">
      <c r="A17" s="34"/>
      <c r="B17" s="38" t="s">
        <v>51</v>
      </c>
      <c r="C17" s="52"/>
      <c r="D17" s="52"/>
      <c r="E17" s="45">
        <v>0</v>
      </c>
      <c r="F17" s="52">
        <f t="shared" si="0"/>
        <v>0</v>
      </c>
      <c r="G17" s="38" t="s">
        <v>52</v>
      </c>
      <c r="H17" s="39"/>
      <c r="I17" s="39"/>
      <c r="J17" s="77">
        <v>0</v>
      </c>
      <c r="K17" s="45">
        <f t="shared" si="1"/>
        <v>0</v>
      </c>
    </row>
    <row r="18" spans="1:11" ht="17.25" x14ac:dyDescent="0.3">
      <c r="A18" s="34"/>
      <c r="B18" s="38" t="s">
        <v>53</v>
      </c>
      <c r="C18" s="52"/>
      <c r="D18" s="52"/>
      <c r="E18" s="45">
        <v>0</v>
      </c>
      <c r="F18" s="52">
        <f t="shared" si="0"/>
        <v>0</v>
      </c>
      <c r="G18" s="38" t="s">
        <v>54</v>
      </c>
      <c r="H18" s="39"/>
      <c r="I18" s="39"/>
      <c r="J18" s="77">
        <v>0</v>
      </c>
      <c r="K18" s="45">
        <f t="shared" si="1"/>
        <v>0</v>
      </c>
    </row>
    <row r="19" spans="1:11" ht="17.25" x14ac:dyDescent="0.3">
      <c r="A19" s="34"/>
      <c r="B19" s="78" t="s">
        <v>160</v>
      </c>
      <c r="C19" s="52"/>
      <c r="D19" s="52"/>
      <c r="E19" s="45">
        <v>0</v>
      </c>
      <c r="F19" s="52">
        <f t="shared" si="0"/>
        <v>0</v>
      </c>
      <c r="G19" s="38" t="s">
        <v>56</v>
      </c>
      <c r="H19" s="39"/>
      <c r="I19" s="39"/>
      <c r="J19" s="77">
        <v>0</v>
      </c>
      <c r="K19" s="45">
        <f t="shared" si="1"/>
        <v>0</v>
      </c>
    </row>
    <row r="20" spans="1:11" ht="17.25" x14ac:dyDescent="0.3">
      <c r="A20" s="34"/>
      <c r="B20" s="38"/>
      <c r="C20" s="79"/>
      <c r="D20" s="79"/>
      <c r="E20" s="45"/>
      <c r="F20" s="52"/>
      <c r="G20" s="38" t="s">
        <v>58</v>
      </c>
      <c r="H20" s="39"/>
      <c r="I20" s="39"/>
      <c r="J20" s="77">
        <v>0</v>
      </c>
      <c r="K20" s="45">
        <f>SUM(H20:J20)</f>
        <v>0</v>
      </c>
    </row>
    <row r="21" spans="1:11" ht="17.25" x14ac:dyDescent="0.3">
      <c r="A21" s="34"/>
      <c r="B21" s="80" t="s">
        <v>57</v>
      </c>
      <c r="C21" s="79"/>
      <c r="D21" s="79"/>
      <c r="E21" s="45"/>
      <c r="F21" s="52"/>
      <c r="G21" s="38" t="s">
        <v>60</v>
      </c>
      <c r="H21" s="39"/>
      <c r="I21" s="39"/>
      <c r="J21" s="77">
        <v>0</v>
      </c>
      <c r="K21" s="45">
        <f t="shared" si="1"/>
        <v>0</v>
      </c>
    </row>
    <row r="22" spans="1:11" ht="17.25" x14ac:dyDescent="0.3">
      <c r="A22" s="34"/>
      <c r="B22" s="38" t="s">
        <v>59</v>
      </c>
      <c r="C22" s="63">
        <v>788.41</v>
      </c>
      <c r="D22" s="52"/>
      <c r="E22" s="45">
        <v>0</v>
      </c>
      <c r="F22" s="52">
        <f t="shared" si="0"/>
        <v>788.41</v>
      </c>
      <c r="G22" s="38" t="s">
        <v>62</v>
      </c>
      <c r="H22" s="39"/>
      <c r="I22" s="39"/>
      <c r="J22" s="77">
        <v>0</v>
      </c>
      <c r="K22" s="45">
        <f t="shared" si="1"/>
        <v>0</v>
      </c>
    </row>
    <row r="23" spans="1:11" ht="17.25" x14ac:dyDescent="0.3">
      <c r="A23" s="34"/>
      <c r="B23" s="38" t="s">
        <v>61</v>
      </c>
      <c r="C23" s="63">
        <v>683.77</v>
      </c>
      <c r="D23" s="52"/>
      <c r="E23" s="45">
        <v>0</v>
      </c>
      <c r="F23" s="52">
        <f t="shared" si="0"/>
        <v>683.77</v>
      </c>
      <c r="G23" s="38" t="s">
        <v>64</v>
      </c>
      <c r="H23" s="39"/>
      <c r="I23" s="39"/>
      <c r="J23" s="77">
        <v>0</v>
      </c>
      <c r="K23" s="45">
        <f t="shared" si="1"/>
        <v>0</v>
      </c>
    </row>
    <row r="24" spans="1:11" ht="17.25" x14ac:dyDescent="0.3">
      <c r="A24" s="34"/>
      <c r="B24" s="38" t="s">
        <v>63</v>
      </c>
      <c r="C24" s="63">
        <v>383.31</v>
      </c>
      <c r="D24" s="52"/>
      <c r="E24" s="45">
        <v>0</v>
      </c>
      <c r="F24" s="52">
        <f t="shared" si="0"/>
        <v>383.31</v>
      </c>
      <c r="G24" s="38" t="s">
        <v>66</v>
      </c>
      <c r="H24" s="39"/>
      <c r="I24" s="39"/>
      <c r="J24" s="77">
        <v>0</v>
      </c>
      <c r="K24" s="45">
        <f t="shared" si="1"/>
        <v>0</v>
      </c>
    </row>
    <row r="25" spans="1:11" ht="17.25" x14ac:dyDescent="0.3">
      <c r="A25" s="34"/>
      <c r="B25" s="38" t="s">
        <v>65</v>
      </c>
      <c r="C25" s="52"/>
      <c r="D25" s="52"/>
      <c r="E25" s="45">
        <v>0</v>
      </c>
      <c r="F25" s="52">
        <f t="shared" si="0"/>
        <v>0</v>
      </c>
      <c r="G25" s="38" t="s">
        <v>68</v>
      </c>
      <c r="H25" s="39"/>
      <c r="I25" s="39"/>
      <c r="J25" s="77">
        <v>0</v>
      </c>
      <c r="K25" s="45">
        <f t="shared" si="1"/>
        <v>0</v>
      </c>
    </row>
    <row r="26" spans="1:11" ht="17.25" x14ac:dyDescent="0.3">
      <c r="A26" s="34"/>
      <c r="B26" s="38" t="s">
        <v>67</v>
      </c>
      <c r="C26" s="63">
        <v>129.32</v>
      </c>
      <c r="D26" s="52"/>
      <c r="E26" s="45">
        <v>0</v>
      </c>
      <c r="F26" s="52">
        <f t="shared" si="0"/>
        <v>129.32</v>
      </c>
      <c r="G26" s="78" t="s">
        <v>161</v>
      </c>
      <c r="H26" s="39"/>
      <c r="I26" s="39"/>
      <c r="J26" s="77">
        <v>0</v>
      </c>
      <c r="K26" s="45">
        <f t="shared" si="1"/>
        <v>0</v>
      </c>
    </row>
    <row r="27" spans="1:11" ht="17.25" x14ac:dyDescent="0.3">
      <c r="A27" s="34"/>
      <c r="B27" s="38" t="s">
        <v>69</v>
      </c>
      <c r="C27" s="52"/>
      <c r="D27" s="52"/>
      <c r="E27" s="45">
        <v>0</v>
      </c>
      <c r="F27" s="52">
        <f t="shared" si="0"/>
        <v>0</v>
      </c>
      <c r="G27" s="38"/>
      <c r="H27" s="39"/>
      <c r="I27" s="39"/>
      <c r="J27" s="77"/>
      <c r="K27" s="45"/>
    </row>
    <row r="28" spans="1:11" ht="17.25" x14ac:dyDescent="0.3">
      <c r="A28" s="34"/>
      <c r="B28" s="38" t="s">
        <v>72</v>
      </c>
      <c r="C28" s="52"/>
      <c r="D28" s="52"/>
      <c r="E28" s="45">
        <v>0</v>
      </c>
      <c r="F28" s="52">
        <f t="shared" si="0"/>
        <v>0</v>
      </c>
      <c r="G28" s="81" t="s">
        <v>71</v>
      </c>
      <c r="H28" s="39"/>
      <c r="I28" s="39"/>
      <c r="J28" s="77"/>
      <c r="K28" s="45"/>
    </row>
    <row r="29" spans="1:11" ht="17.25" x14ac:dyDescent="0.3">
      <c r="A29" s="34"/>
      <c r="B29" s="38" t="s">
        <v>74</v>
      </c>
      <c r="C29" s="52"/>
      <c r="D29" s="52"/>
      <c r="E29" s="45">
        <v>0</v>
      </c>
      <c r="F29" s="52">
        <f t="shared" si="0"/>
        <v>0</v>
      </c>
      <c r="G29" s="38" t="s">
        <v>73</v>
      </c>
      <c r="H29" s="39"/>
      <c r="I29" s="39"/>
      <c r="J29" s="77">
        <v>0</v>
      </c>
      <c r="K29" s="45">
        <f t="shared" si="1"/>
        <v>0</v>
      </c>
    </row>
    <row r="30" spans="1:11" ht="17.25" x14ac:dyDescent="0.3">
      <c r="A30" s="34"/>
      <c r="B30" s="38" t="s">
        <v>76</v>
      </c>
      <c r="C30" s="52"/>
      <c r="D30" s="52"/>
      <c r="E30" s="45">
        <v>0</v>
      </c>
      <c r="F30" s="52">
        <f t="shared" si="0"/>
        <v>0</v>
      </c>
      <c r="G30" s="38" t="s">
        <v>75</v>
      </c>
      <c r="H30" s="39"/>
      <c r="I30" s="39"/>
      <c r="J30" s="77">
        <v>0</v>
      </c>
      <c r="K30" s="45">
        <f t="shared" si="1"/>
        <v>0</v>
      </c>
    </row>
    <row r="31" spans="1:11" ht="17.25" x14ac:dyDescent="0.3">
      <c r="A31" s="34"/>
      <c r="B31" s="38" t="s">
        <v>78</v>
      </c>
      <c r="C31" s="52"/>
      <c r="D31" s="52"/>
      <c r="E31" s="45">
        <v>0</v>
      </c>
      <c r="F31" s="52">
        <f t="shared" si="0"/>
        <v>0</v>
      </c>
      <c r="G31" s="38" t="s">
        <v>77</v>
      </c>
      <c r="H31" s="39"/>
      <c r="I31" s="39"/>
      <c r="J31" s="77">
        <v>0</v>
      </c>
      <c r="K31" s="45">
        <f t="shared" si="1"/>
        <v>0</v>
      </c>
    </row>
    <row r="32" spans="1:11" ht="17.25" x14ac:dyDescent="0.3">
      <c r="A32" s="34"/>
      <c r="B32" s="38" t="s">
        <v>80</v>
      </c>
      <c r="C32" s="52"/>
      <c r="D32" s="52"/>
      <c r="E32" s="45">
        <v>0</v>
      </c>
      <c r="F32" s="52">
        <f t="shared" si="0"/>
        <v>0</v>
      </c>
      <c r="G32" s="38" t="s">
        <v>79</v>
      </c>
      <c r="H32" s="39"/>
      <c r="I32" s="39"/>
      <c r="J32" s="77">
        <v>0</v>
      </c>
      <c r="K32" s="45">
        <f t="shared" si="1"/>
        <v>0</v>
      </c>
    </row>
    <row r="33" spans="1:11" ht="17.25" x14ac:dyDescent="0.3">
      <c r="A33" s="34"/>
      <c r="B33" s="38" t="s">
        <v>82</v>
      </c>
      <c r="C33" s="52"/>
      <c r="D33" s="52"/>
      <c r="E33" s="45">
        <v>0</v>
      </c>
      <c r="F33" s="52">
        <f t="shared" si="0"/>
        <v>0</v>
      </c>
      <c r="G33" s="38" t="s">
        <v>81</v>
      </c>
      <c r="H33" s="39"/>
      <c r="I33" s="39"/>
      <c r="J33" s="77">
        <v>0</v>
      </c>
      <c r="K33" s="45">
        <f t="shared" si="1"/>
        <v>0</v>
      </c>
    </row>
    <row r="34" spans="1:11" ht="17.25" x14ac:dyDescent="0.3">
      <c r="A34" s="34"/>
      <c r="B34" s="38" t="s">
        <v>84</v>
      </c>
      <c r="C34" s="63">
        <v>163.36000000000001</v>
      </c>
      <c r="D34" s="52"/>
      <c r="E34" s="45">
        <v>0</v>
      </c>
      <c r="F34" s="52">
        <f t="shared" si="0"/>
        <v>163.36000000000001</v>
      </c>
      <c r="G34" s="38" t="s">
        <v>83</v>
      </c>
      <c r="H34" s="39">
        <v>6</v>
      </c>
      <c r="I34" s="39"/>
      <c r="J34" s="77">
        <v>0</v>
      </c>
      <c r="K34" s="45">
        <f t="shared" si="1"/>
        <v>6</v>
      </c>
    </row>
    <row r="35" spans="1:11" ht="17.25" x14ac:dyDescent="0.3">
      <c r="A35" s="34"/>
      <c r="B35" s="38" t="s">
        <v>86</v>
      </c>
      <c r="C35" s="52"/>
      <c r="D35" s="52"/>
      <c r="E35" s="45">
        <v>0</v>
      </c>
      <c r="F35" s="52">
        <f t="shared" si="0"/>
        <v>0</v>
      </c>
      <c r="G35" s="38" t="s">
        <v>85</v>
      </c>
      <c r="H35" s="39"/>
      <c r="I35" s="34"/>
      <c r="J35" s="77">
        <v>0</v>
      </c>
      <c r="K35" s="45">
        <f t="shared" si="1"/>
        <v>0</v>
      </c>
    </row>
    <row r="36" spans="1:11" ht="17.25" x14ac:dyDescent="0.3">
      <c r="A36" s="34"/>
      <c r="B36" s="38" t="s">
        <v>88</v>
      </c>
      <c r="C36" s="52"/>
      <c r="D36" s="52"/>
      <c r="E36" s="45">
        <v>0</v>
      </c>
      <c r="F36" s="52">
        <f t="shared" si="0"/>
        <v>0</v>
      </c>
      <c r="G36" s="38" t="s">
        <v>87</v>
      </c>
      <c r="H36" s="77"/>
      <c r="I36" s="77"/>
      <c r="J36" s="77">
        <v>0</v>
      </c>
      <c r="K36" s="45">
        <f t="shared" si="1"/>
        <v>0</v>
      </c>
    </row>
    <row r="37" spans="1:11" ht="17.25" x14ac:dyDescent="0.3">
      <c r="A37" s="34"/>
      <c r="B37" s="38" t="s">
        <v>89</v>
      </c>
      <c r="C37" s="52"/>
      <c r="D37" s="52"/>
      <c r="E37" s="45">
        <v>0</v>
      </c>
      <c r="F37" s="52">
        <f t="shared" si="0"/>
        <v>0</v>
      </c>
      <c r="G37" s="78" t="s">
        <v>162</v>
      </c>
      <c r="H37" s="77"/>
      <c r="I37" s="77"/>
      <c r="J37" s="77">
        <v>0</v>
      </c>
      <c r="K37" s="45">
        <f t="shared" si="1"/>
        <v>0</v>
      </c>
    </row>
    <row r="38" spans="1:11" ht="17.25" x14ac:dyDescent="0.3">
      <c r="A38" s="34"/>
      <c r="B38" s="38" t="s">
        <v>91</v>
      </c>
      <c r="C38" s="52"/>
      <c r="D38" s="52"/>
      <c r="E38" s="45">
        <v>0</v>
      </c>
      <c r="F38" s="52">
        <f t="shared" si="0"/>
        <v>0</v>
      </c>
      <c r="G38" s="78" t="s">
        <v>163</v>
      </c>
      <c r="H38" s="77"/>
      <c r="I38" s="77"/>
      <c r="J38" s="77">
        <v>0</v>
      </c>
      <c r="K38" s="45">
        <f t="shared" si="1"/>
        <v>0</v>
      </c>
    </row>
    <row r="39" spans="1:11" ht="17.25" x14ac:dyDescent="0.3">
      <c r="A39" s="34"/>
      <c r="B39" s="38" t="s">
        <v>93</v>
      </c>
      <c r="C39" s="52"/>
      <c r="D39" s="52"/>
      <c r="E39" s="45">
        <v>0</v>
      </c>
      <c r="F39" s="52">
        <f t="shared" si="0"/>
        <v>0</v>
      </c>
      <c r="G39" s="78" t="s">
        <v>164</v>
      </c>
      <c r="H39" s="77"/>
      <c r="I39" s="77"/>
      <c r="J39" s="77">
        <v>0</v>
      </c>
      <c r="K39" s="45">
        <f t="shared" si="1"/>
        <v>0</v>
      </c>
    </row>
    <row r="40" spans="1:11" ht="17.25" x14ac:dyDescent="0.3">
      <c r="A40" s="34"/>
      <c r="B40" s="38" t="s">
        <v>95</v>
      </c>
      <c r="C40" s="52"/>
      <c r="D40" s="52"/>
      <c r="E40" s="45">
        <v>0</v>
      </c>
      <c r="F40" s="52">
        <f t="shared" si="0"/>
        <v>0</v>
      </c>
      <c r="G40" s="78" t="s">
        <v>165</v>
      </c>
      <c r="H40" s="77"/>
      <c r="I40" s="39"/>
      <c r="J40" s="77">
        <v>0</v>
      </c>
      <c r="K40" s="45">
        <f t="shared" si="1"/>
        <v>0</v>
      </c>
    </row>
    <row r="41" spans="1:11" ht="17.25" x14ac:dyDescent="0.3">
      <c r="A41" s="34"/>
      <c r="B41" s="82" t="s">
        <v>166</v>
      </c>
      <c r="C41" s="52"/>
      <c r="E41" s="45">
        <v>0</v>
      </c>
      <c r="F41" s="52">
        <f t="shared" si="0"/>
        <v>0</v>
      </c>
      <c r="G41" s="78" t="s">
        <v>167</v>
      </c>
      <c r="H41" s="39"/>
      <c r="I41" s="77"/>
      <c r="J41" s="77">
        <v>0</v>
      </c>
      <c r="K41" s="45">
        <f t="shared" si="1"/>
        <v>0</v>
      </c>
    </row>
    <row r="42" spans="1:11" ht="17.25" x14ac:dyDescent="0.3">
      <c r="A42" s="34"/>
      <c r="B42" s="38" t="s">
        <v>96</v>
      </c>
      <c r="C42" s="79"/>
      <c r="D42" s="52"/>
      <c r="E42" s="45">
        <v>0</v>
      </c>
      <c r="F42" s="52">
        <f t="shared" si="0"/>
        <v>0</v>
      </c>
      <c r="G42" s="38"/>
      <c r="H42" s="77"/>
      <c r="I42" s="77"/>
      <c r="J42" s="77"/>
      <c r="K42" s="45"/>
    </row>
    <row r="43" spans="1:11" ht="17.25" x14ac:dyDescent="0.3">
      <c r="A43" s="34"/>
      <c r="B43" s="38" t="s">
        <v>97</v>
      </c>
      <c r="C43" s="63">
        <v>97.6</v>
      </c>
      <c r="D43" s="99"/>
      <c r="E43" s="45">
        <v>0</v>
      </c>
      <c r="F43" s="52">
        <f t="shared" si="0"/>
        <v>97.6</v>
      </c>
      <c r="G43" s="81" t="s">
        <v>90</v>
      </c>
      <c r="H43" s="77"/>
      <c r="I43" s="77"/>
      <c r="J43" s="77"/>
      <c r="K43" s="45"/>
    </row>
    <row r="44" spans="1:11" ht="17.25" x14ac:dyDescent="0.3">
      <c r="A44" s="34"/>
      <c r="B44" s="38" t="s">
        <v>98</v>
      </c>
      <c r="C44" s="52"/>
      <c r="D44" s="99"/>
      <c r="E44" s="45">
        <v>0</v>
      </c>
      <c r="F44" s="52">
        <f t="shared" si="0"/>
        <v>0</v>
      </c>
      <c r="G44" s="38" t="s">
        <v>92</v>
      </c>
      <c r="H44" s="77"/>
      <c r="I44" s="77"/>
      <c r="J44" s="77">
        <v>0</v>
      </c>
      <c r="K44" s="45">
        <f t="shared" si="1"/>
        <v>0</v>
      </c>
    </row>
    <row r="45" spans="1:11" ht="17.25" x14ac:dyDescent="0.3">
      <c r="A45" s="34"/>
      <c r="B45" s="38" t="s">
        <v>70</v>
      </c>
      <c r="C45" s="52"/>
      <c r="D45" s="52"/>
      <c r="E45" s="45">
        <v>0</v>
      </c>
      <c r="F45" s="52">
        <f t="shared" si="0"/>
        <v>0</v>
      </c>
      <c r="G45" s="38" t="s">
        <v>94</v>
      </c>
      <c r="H45" s="77"/>
      <c r="I45" s="77"/>
      <c r="J45" s="77">
        <v>0</v>
      </c>
      <c r="K45" s="45">
        <f t="shared" si="1"/>
        <v>0</v>
      </c>
    </row>
    <row r="46" spans="1:11" ht="17.25" x14ac:dyDescent="0.3">
      <c r="A46" s="34"/>
      <c r="B46" s="38" t="s">
        <v>99</v>
      </c>
      <c r="C46" s="52"/>
      <c r="D46" s="52"/>
      <c r="E46" s="45">
        <v>0</v>
      </c>
      <c r="F46" s="52">
        <f t="shared" si="0"/>
        <v>0</v>
      </c>
      <c r="G46" s="78" t="s">
        <v>168</v>
      </c>
      <c r="H46" s="77"/>
      <c r="I46" s="77"/>
      <c r="J46" s="77">
        <v>0</v>
      </c>
      <c r="K46" s="45">
        <f t="shared" si="1"/>
        <v>0</v>
      </c>
    </row>
    <row r="47" spans="1:11" ht="17.25" x14ac:dyDescent="0.3">
      <c r="A47" s="34"/>
      <c r="B47" s="38" t="s">
        <v>100</v>
      </c>
      <c r="C47" s="52"/>
      <c r="D47" s="52"/>
      <c r="E47" s="45">
        <v>0</v>
      </c>
      <c r="F47" s="52">
        <f t="shared" si="0"/>
        <v>0</v>
      </c>
      <c r="G47" s="38" t="s">
        <v>55</v>
      </c>
      <c r="H47" s="77"/>
      <c r="I47" s="77"/>
      <c r="J47" s="77"/>
      <c r="K47" s="45"/>
    </row>
    <row r="48" spans="1:11" ht="17.25" x14ac:dyDescent="0.3">
      <c r="A48" s="34"/>
      <c r="B48" s="38" t="s">
        <v>102</v>
      </c>
      <c r="C48" s="79"/>
      <c r="D48" s="79"/>
      <c r="E48" s="45">
        <v>0</v>
      </c>
      <c r="F48" s="52">
        <f t="shared" si="0"/>
        <v>0</v>
      </c>
      <c r="G48" s="83" t="s">
        <v>169</v>
      </c>
      <c r="H48" s="77"/>
      <c r="I48" s="77"/>
      <c r="J48" s="77"/>
      <c r="K48" s="45"/>
    </row>
    <row r="49" spans="1:11" ht="17.25" x14ac:dyDescent="0.3">
      <c r="A49" s="34"/>
      <c r="B49" s="38" t="s">
        <v>103</v>
      </c>
      <c r="C49" s="79"/>
      <c r="D49" s="79"/>
      <c r="E49" s="45">
        <v>0</v>
      </c>
      <c r="F49" s="52">
        <f t="shared" si="0"/>
        <v>0</v>
      </c>
      <c r="G49" s="78" t="s">
        <v>170</v>
      </c>
      <c r="H49" s="77"/>
      <c r="I49" s="39"/>
      <c r="J49" s="77">
        <v>0</v>
      </c>
      <c r="K49" s="45">
        <f t="shared" si="1"/>
        <v>0</v>
      </c>
    </row>
    <row r="50" spans="1:11" ht="17.25" x14ac:dyDescent="0.3">
      <c r="A50" s="34"/>
      <c r="B50" s="38" t="s">
        <v>104</v>
      </c>
      <c r="C50" s="79"/>
      <c r="D50" s="79"/>
      <c r="E50" s="45">
        <v>0</v>
      </c>
      <c r="F50" s="52">
        <f t="shared" si="0"/>
        <v>0</v>
      </c>
      <c r="G50" s="38"/>
      <c r="H50" s="77"/>
      <c r="I50" s="77"/>
      <c r="J50" s="77"/>
      <c r="K50" s="45" t="s">
        <v>55</v>
      </c>
    </row>
    <row r="51" spans="1:11" ht="17.25" x14ac:dyDescent="0.3">
      <c r="A51" s="34"/>
      <c r="B51" s="38" t="s">
        <v>105</v>
      </c>
      <c r="C51" s="79"/>
      <c r="D51" s="79"/>
      <c r="E51" s="45">
        <v>0</v>
      </c>
      <c r="F51" s="52">
        <f t="shared" si="0"/>
        <v>0</v>
      </c>
      <c r="G51" s="38"/>
      <c r="H51" s="77"/>
      <c r="I51" s="77"/>
      <c r="J51" s="77"/>
      <c r="K51" s="45" t="s">
        <v>55</v>
      </c>
    </row>
    <row r="52" spans="1:11" ht="17.25" x14ac:dyDescent="0.3">
      <c r="A52" s="34"/>
      <c r="B52" s="38" t="s">
        <v>106</v>
      </c>
      <c r="C52" s="52"/>
      <c r="D52" s="52"/>
      <c r="E52" s="45">
        <v>0</v>
      </c>
      <c r="F52" s="52">
        <f t="shared" si="0"/>
        <v>0</v>
      </c>
      <c r="G52" s="38"/>
      <c r="H52" s="77"/>
      <c r="I52" s="77"/>
      <c r="J52" s="77"/>
      <c r="K52" s="45" t="s">
        <v>55</v>
      </c>
    </row>
    <row r="53" spans="1:11" ht="17.25" x14ac:dyDescent="0.3">
      <c r="A53" s="34"/>
      <c r="B53" s="38" t="s">
        <v>107</v>
      </c>
      <c r="C53" s="52"/>
      <c r="D53" s="52"/>
      <c r="E53" s="45">
        <v>0</v>
      </c>
      <c r="F53" s="52">
        <f t="shared" si="0"/>
        <v>0</v>
      </c>
      <c r="G53" s="38"/>
      <c r="H53" s="77"/>
      <c r="I53" s="77"/>
      <c r="J53" s="77"/>
      <c r="K53" s="45"/>
    </row>
    <row r="54" spans="1:11" ht="17.25" x14ac:dyDescent="0.3">
      <c r="A54" s="34"/>
      <c r="B54" s="38" t="s">
        <v>108</v>
      </c>
      <c r="C54" s="52"/>
      <c r="D54" s="52"/>
      <c r="E54" s="45">
        <v>0</v>
      </c>
      <c r="F54" s="52">
        <f t="shared" si="0"/>
        <v>0</v>
      </c>
      <c r="G54" s="38"/>
      <c r="H54" s="77"/>
      <c r="I54" s="77"/>
      <c r="J54" s="77"/>
      <c r="K54" s="45"/>
    </row>
    <row r="55" spans="1:11" ht="17.25" x14ac:dyDescent="0.3">
      <c r="A55" s="34"/>
      <c r="B55" s="38" t="s">
        <v>109</v>
      </c>
      <c r="C55" s="52"/>
      <c r="D55" s="52"/>
      <c r="E55" s="45">
        <v>0</v>
      </c>
      <c r="F55" s="52">
        <f t="shared" si="0"/>
        <v>0</v>
      </c>
      <c r="G55" s="38"/>
      <c r="H55" s="77"/>
      <c r="I55" s="77"/>
      <c r="J55" s="77"/>
      <c r="K55" s="45" t="s">
        <v>55</v>
      </c>
    </row>
    <row r="56" spans="1:11" ht="17.25" x14ac:dyDescent="0.3">
      <c r="A56" s="34"/>
      <c r="B56" s="78" t="s">
        <v>171</v>
      </c>
      <c r="C56" s="79"/>
      <c r="D56" s="79"/>
      <c r="E56" s="45">
        <v>0</v>
      </c>
      <c r="F56" s="52">
        <f t="shared" si="0"/>
        <v>0</v>
      </c>
      <c r="G56" s="38"/>
      <c r="H56" s="77"/>
      <c r="I56" s="77"/>
      <c r="J56" s="77"/>
      <c r="K56" s="45"/>
    </row>
    <row r="57" spans="1:11" ht="17.25" x14ac:dyDescent="0.3">
      <c r="A57" s="34"/>
      <c r="B57" s="82" t="s">
        <v>172</v>
      </c>
      <c r="C57" s="79"/>
      <c r="D57" s="79"/>
      <c r="E57" s="45">
        <v>0</v>
      </c>
      <c r="F57" s="52">
        <f t="shared" si="0"/>
        <v>0</v>
      </c>
      <c r="G57" s="38"/>
      <c r="H57" s="77"/>
      <c r="I57" s="77"/>
      <c r="J57" s="77"/>
      <c r="K57" s="45"/>
    </row>
    <row r="58" spans="1:11" ht="17.25" x14ac:dyDescent="0.3">
      <c r="A58" s="34"/>
      <c r="B58" s="38"/>
      <c r="C58" s="79"/>
      <c r="D58" s="79"/>
      <c r="E58" s="45"/>
      <c r="F58" s="52"/>
      <c r="G58" s="38"/>
      <c r="H58" s="77"/>
      <c r="I58" s="77"/>
      <c r="J58" s="77"/>
      <c r="K58" s="45" t="s">
        <v>55</v>
      </c>
    </row>
    <row r="59" spans="1:11" ht="17.25" x14ac:dyDescent="0.3">
      <c r="A59" s="34"/>
      <c r="B59" s="80" t="s">
        <v>110</v>
      </c>
      <c r="C59" s="79"/>
      <c r="D59" s="79"/>
      <c r="E59" s="45"/>
      <c r="F59" s="52"/>
      <c r="G59" s="38"/>
      <c r="H59" s="77"/>
      <c r="I59" s="77"/>
      <c r="J59" s="77"/>
      <c r="K59" s="45" t="s">
        <v>55</v>
      </c>
    </row>
    <row r="60" spans="1:11" ht="17.25" x14ac:dyDescent="0.3">
      <c r="A60" s="34"/>
      <c r="B60" s="38" t="s">
        <v>111</v>
      </c>
      <c r="C60" s="79"/>
      <c r="D60" s="79"/>
      <c r="E60" s="45">
        <v>0</v>
      </c>
      <c r="F60" s="52">
        <f t="shared" si="0"/>
        <v>0</v>
      </c>
      <c r="G60" s="38"/>
      <c r="H60" s="77"/>
      <c r="I60" s="77"/>
      <c r="J60" s="77"/>
      <c r="K60" s="45" t="s">
        <v>55</v>
      </c>
    </row>
    <row r="61" spans="1:11" ht="17.25" x14ac:dyDescent="0.3">
      <c r="A61" s="34"/>
      <c r="B61" s="38" t="s">
        <v>112</v>
      </c>
      <c r="C61" s="79"/>
      <c r="D61" s="79"/>
      <c r="E61" s="45">
        <v>0</v>
      </c>
      <c r="F61" s="52">
        <f t="shared" si="0"/>
        <v>0</v>
      </c>
      <c r="G61" s="38"/>
      <c r="H61" s="77"/>
      <c r="I61" s="77"/>
      <c r="J61" s="77"/>
      <c r="K61" s="45"/>
    </row>
    <row r="62" spans="1:11" ht="17.25" x14ac:dyDescent="0.3">
      <c r="A62" s="34"/>
      <c r="B62" s="38" t="s">
        <v>113</v>
      </c>
      <c r="C62" s="79"/>
      <c r="D62" s="52"/>
      <c r="E62" s="45">
        <v>0</v>
      </c>
      <c r="F62" s="52">
        <f t="shared" si="0"/>
        <v>0</v>
      </c>
      <c r="G62" s="38"/>
      <c r="H62" s="77"/>
      <c r="I62" s="77"/>
      <c r="J62" s="77"/>
      <c r="K62" s="45"/>
    </row>
    <row r="63" spans="1:11" ht="17.25" x14ac:dyDescent="0.3">
      <c r="A63" s="34"/>
      <c r="B63" s="78" t="s">
        <v>173</v>
      </c>
      <c r="C63" s="79"/>
      <c r="D63" s="79"/>
      <c r="E63" s="45">
        <v>0</v>
      </c>
      <c r="F63" s="52">
        <f t="shared" si="0"/>
        <v>0</v>
      </c>
      <c r="G63" s="38"/>
      <c r="H63" s="77"/>
      <c r="I63" s="77"/>
      <c r="J63" s="77"/>
      <c r="K63" s="45"/>
    </row>
    <row r="64" spans="1:11" ht="17.25" x14ac:dyDescent="0.3">
      <c r="A64" s="34"/>
      <c r="B64" s="78" t="s">
        <v>174</v>
      </c>
      <c r="C64" s="79"/>
      <c r="D64" s="79"/>
      <c r="E64" s="45">
        <v>0</v>
      </c>
      <c r="F64" s="52">
        <f t="shared" si="0"/>
        <v>0</v>
      </c>
      <c r="G64" s="38"/>
      <c r="H64" s="77"/>
      <c r="I64" s="77"/>
      <c r="J64" s="77"/>
      <c r="K64" s="45"/>
    </row>
    <row r="65" spans="1:11" ht="17.25" x14ac:dyDescent="0.3">
      <c r="A65" s="34"/>
      <c r="B65" s="38"/>
      <c r="C65" s="79"/>
      <c r="D65" s="79"/>
      <c r="E65" s="45"/>
      <c r="F65" s="52"/>
      <c r="G65" s="38"/>
      <c r="H65" s="77"/>
      <c r="I65" s="77"/>
      <c r="J65" s="77"/>
      <c r="K65" s="45"/>
    </row>
    <row r="66" spans="1:11" ht="17.25" x14ac:dyDescent="0.3">
      <c r="A66" s="34"/>
      <c r="B66" s="80" t="s">
        <v>114</v>
      </c>
      <c r="C66" s="79"/>
      <c r="D66" s="79"/>
      <c r="E66" s="45"/>
      <c r="F66" s="52"/>
      <c r="G66" s="38"/>
      <c r="H66" s="77"/>
      <c r="I66" s="77"/>
      <c r="J66" s="77"/>
      <c r="K66" s="45"/>
    </row>
    <row r="67" spans="1:11" ht="17.25" x14ac:dyDescent="0.3">
      <c r="A67" s="34"/>
      <c r="B67" s="38" t="s">
        <v>115</v>
      </c>
      <c r="C67" s="52"/>
      <c r="D67" s="52"/>
      <c r="E67" s="45">
        <v>0</v>
      </c>
      <c r="F67" s="52">
        <f t="shared" si="0"/>
        <v>0</v>
      </c>
      <c r="G67" s="38"/>
      <c r="H67" s="77"/>
      <c r="I67" s="77"/>
      <c r="J67" s="77"/>
      <c r="K67" s="45"/>
    </row>
    <row r="68" spans="1:11" ht="17.25" x14ac:dyDescent="0.3">
      <c r="A68" s="34"/>
      <c r="B68" s="38" t="s">
        <v>116</v>
      </c>
      <c r="C68" s="52"/>
      <c r="D68" s="52"/>
      <c r="E68" s="45">
        <v>0</v>
      </c>
      <c r="F68" s="52">
        <f t="shared" si="0"/>
        <v>0</v>
      </c>
      <c r="G68" s="38"/>
      <c r="H68" s="77"/>
      <c r="I68" s="77"/>
      <c r="J68" s="77"/>
      <c r="K68" s="45" t="s">
        <v>55</v>
      </c>
    </row>
    <row r="69" spans="1:11" ht="17.25" x14ac:dyDescent="0.3">
      <c r="A69" s="34"/>
      <c r="B69" s="38" t="s">
        <v>117</v>
      </c>
      <c r="C69" s="52"/>
      <c r="D69" s="52"/>
      <c r="E69" s="45">
        <v>0</v>
      </c>
      <c r="F69" s="52">
        <f t="shared" si="0"/>
        <v>0</v>
      </c>
      <c r="G69" s="38"/>
      <c r="H69" s="77"/>
      <c r="I69" s="77"/>
      <c r="J69" s="77"/>
      <c r="K69" s="45" t="s">
        <v>55</v>
      </c>
    </row>
    <row r="70" spans="1:11" ht="17.25" x14ac:dyDescent="0.3">
      <c r="A70" s="34"/>
      <c r="B70" s="38" t="s">
        <v>118</v>
      </c>
      <c r="C70" s="52"/>
      <c r="D70" s="52"/>
      <c r="E70" s="45">
        <v>0</v>
      </c>
      <c r="F70" s="52">
        <f t="shared" si="0"/>
        <v>0</v>
      </c>
      <c r="G70" s="38"/>
      <c r="H70" s="77"/>
      <c r="I70" s="77"/>
      <c r="J70" s="77"/>
      <c r="K70" s="45"/>
    </row>
    <row r="71" spans="1:11" ht="17.25" x14ac:dyDescent="0.3">
      <c r="A71" s="34"/>
      <c r="B71" s="38" t="s">
        <v>119</v>
      </c>
      <c r="C71" s="52"/>
      <c r="D71" s="52"/>
      <c r="E71" s="45">
        <v>0</v>
      </c>
      <c r="F71" s="52">
        <f t="shared" si="0"/>
        <v>0</v>
      </c>
      <c r="G71" s="38"/>
      <c r="H71" s="77"/>
      <c r="I71" s="77"/>
      <c r="J71" s="77"/>
      <c r="K71" s="45" t="s">
        <v>55</v>
      </c>
    </row>
    <row r="72" spans="1:11" ht="17.25" x14ac:dyDescent="0.3">
      <c r="A72" s="34"/>
      <c r="B72" s="78" t="s">
        <v>175</v>
      </c>
      <c r="C72" s="52"/>
      <c r="D72" s="52"/>
      <c r="E72" s="45">
        <v>0</v>
      </c>
      <c r="F72" s="52">
        <f t="shared" si="0"/>
        <v>0</v>
      </c>
      <c r="G72" s="38"/>
      <c r="H72" s="77"/>
      <c r="I72" s="77"/>
      <c r="J72" s="77"/>
      <c r="K72" s="45"/>
    </row>
    <row r="73" spans="1:11" ht="17.25" x14ac:dyDescent="0.3">
      <c r="A73" s="34"/>
      <c r="B73" s="38" t="s">
        <v>101</v>
      </c>
      <c r="C73" s="79"/>
      <c r="D73" s="97"/>
      <c r="E73" s="45">
        <v>0</v>
      </c>
      <c r="F73" s="52">
        <f t="shared" si="0"/>
        <v>0</v>
      </c>
      <c r="G73" s="38"/>
      <c r="H73" s="77"/>
      <c r="I73" s="77"/>
      <c r="J73" s="77"/>
      <c r="K73" s="45"/>
    </row>
    <row r="74" spans="1:11" ht="17.25" x14ac:dyDescent="0.3">
      <c r="A74" s="34"/>
      <c r="B74" s="38"/>
      <c r="C74" s="79"/>
      <c r="D74" s="79"/>
      <c r="E74" s="45"/>
      <c r="F74" s="52"/>
      <c r="G74" s="38"/>
      <c r="H74" s="77"/>
      <c r="I74" s="77"/>
      <c r="J74" s="77"/>
      <c r="K74" s="45"/>
    </row>
    <row r="75" spans="1:11" ht="17.25" x14ac:dyDescent="0.3">
      <c r="A75" s="34"/>
      <c r="B75" s="80" t="s">
        <v>120</v>
      </c>
      <c r="C75" s="79"/>
      <c r="D75" s="79"/>
      <c r="E75" s="45"/>
      <c r="F75" s="52"/>
      <c r="G75" s="38"/>
      <c r="H75" s="77"/>
      <c r="I75" s="77"/>
      <c r="J75" s="77"/>
      <c r="K75" s="45" t="s">
        <v>55</v>
      </c>
    </row>
    <row r="76" spans="1:11" ht="17.25" x14ac:dyDescent="0.3">
      <c r="A76" s="34"/>
      <c r="B76" s="38" t="s">
        <v>155</v>
      </c>
      <c r="C76" s="79"/>
      <c r="D76" s="79"/>
      <c r="E76" s="45">
        <v>0</v>
      </c>
      <c r="F76" s="52">
        <f t="shared" si="0"/>
        <v>0</v>
      </c>
      <c r="G76" s="38"/>
      <c r="H76" s="77"/>
      <c r="I76" s="77"/>
      <c r="J76" s="77"/>
      <c r="K76" s="45"/>
    </row>
    <row r="77" spans="1:11" ht="17.25" x14ac:dyDescent="0.3">
      <c r="A77" s="34"/>
      <c r="B77" s="38" t="s">
        <v>176</v>
      </c>
      <c r="C77" s="79"/>
      <c r="D77" s="79"/>
      <c r="E77" s="45">
        <v>0</v>
      </c>
      <c r="F77" s="52">
        <f t="shared" si="0"/>
        <v>0</v>
      </c>
      <c r="G77" s="38"/>
      <c r="H77" s="77"/>
      <c r="I77" s="77"/>
      <c r="J77" s="77"/>
      <c r="K77" s="45"/>
    </row>
    <row r="78" spans="1:11" ht="17.25" x14ac:dyDescent="0.3">
      <c r="A78" s="34"/>
      <c r="B78" s="78" t="s">
        <v>177</v>
      </c>
      <c r="C78" s="52"/>
      <c r="D78" s="79"/>
      <c r="E78" s="45">
        <v>0</v>
      </c>
      <c r="F78" s="52">
        <f t="shared" si="0"/>
        <v>0</v>
      </c>
      <c r="G78" s="38"/>
      <c r="H78" s="77"/>
      <c r="I78" s="77"/>
      <c r="J78" s="77"/>
      <c r="K78" s="45"/>
    </row>
    <row r="79" spans="1:11" ht="17.25" x14ac:dyDescent="0.3">
      <c r="A79" s="34"/>
      <c r="B79" s="78" t="s">
        <v>178</v>
      </c>
      <c r="C79" s="79"/>
      <c r="D79" s="79"/>
      <c r="E79" s="45">
        <v>0</v>
      </c>
      <c r="F79" s="52">
        <f t="shared" si="0"/>
        <v>0</v>
      </c>
      <c r="G79" s="38"/>
      <c r="H79" s="77"/>
      <c r="I79" s="77"/>
      <c r="J79" s="77"/>
      <c r="K79" s="45"/>
    </row>
    <row r="80" spans="1:11" ht="17.25" x14ac:dyDescent="0.3">
      <c r="A80" s="34"/>
      <c r="B80" s="38"/>
      <c r="C80" s="79"/>
      <c r="D80" s="79"/>
      <c r="E80" s="45"/>
      <c r="F80" s="52"/>
      <c r="G80" s="38"/>
      <c r="H80" s="77"/>
      <c r="I80" s="77"/>
      <c r="J80" s="77"/>
      <c r="K80" s="45"/>
    </row>
    <row r="81" spans="1:11" ht="17.25" x14ac:dyDescent="0.3">
      <c r="A81" s="34"/>
      <c r="B81" s="80" t="s">
        <v>121</v>
      </c>
      <c r="C81" s="79"/>
      <c r="D81" s="79"/>
      <c r="E81" s="45"/>
      <c r="F81" s="52"/>
      <c r="G81" s="38"/>
      <c r="H81" s="77"/>
      <c r="I81" s="77"/>
      <c r="J81" s="77"/>
      <c r="K81" s="45"/>
    </row>
    <row r="82" spans="1:11" ht="17.25" x14ac:dyDescent="0.3">
      <c r="A82" s="34"/>
      <c r="B82" s="80" t="s">
        <v>122</v>
      </c>
      <c r="C82" s="79"/>
      <c r="D82" s="79"/>
      <c r="E82" s="45"/>
      <c r="F82" s="52"/>
      <c r="G82" s="38"/>
      <c r="H82" s="77"/>
      <c r="I82" s="77"/>
      <c r="J82" s="77"/>
      <c r="K82" s="45"/>
    </row>
    <row r="83" spans="1:11" ht="17.25" x14ac:dyDescent="0.3">
      <c r="A83" s="34"/>
      <c r="B83" s="38" t="s">
        <v>123</v>
      </c>
      <c r="C83" s="52"/>
      <c r="D83" s="52"/>
      <c r="E83" s="45">
        <v>0</v>
      </c>
      <c r="F83" s="52">
        <f t="shared" ref="F83:F105" si="2">SUM(C83:E83)</f>
        <v>0</v>
      </c>
      <c r="G83" s="38"/>
      <c r="H83" s="77"/>
      <c r="I83" s="77"/>
      <c r="J83" s="77"/>
      <c r="K83" s="45"/>
    </row>
    <row r="84" spans="1:11" ht="17.25" x14ac:dyDescent="0.3">
      <c r="A84" s="34"/>
      <c r="B84" s="38" t="s">
        <v>124</v>
      </c>
      <c r="C84" s="52"/>
      <c r="D84" s="52"/>
      <c r="E84" s="45">
        <v>0</v>
      </c>
      <c r="F84" s="52">
        <f t="shared" si="2"/>
        <v>0</v>
      </c>
      <c r="G84" s="38"/>
      <c r="H84" s="77"/>
      <c r="I84" s="77"/>
      <c r="J84" s="77"/>
      <c r="K84" s="45"/>
    </row>
    <row r="85" spans="1:11" ht="17.25" x14ac:dyDescent="0.3">
      <c r="A85" s="34"/>
      <c r="B85" s="38" t="s">
        <v>125</v>
      </c>
      <c r="C85" s="52"/>
      <c r="D85" s="52"/>
      <c r="E85" s="45">
        <v>0</v>
      </c>
      <c r="F85" s="52">
        <f t="shared" si="2"/>
        <v>0</v>
      </c>
      <c r="G85" s="38"/>
      <c r="H85" s="77"/>
      <c r="I85" s="77"/>
      <c r="J85" s="77"/>
      <c r="K85" s="45"/>
    </row>
    <row r="86" spans="1:11" ht="17.25" x14ac:dyDescent="0.3">
      <c r="A86" s="34"/>
      <c r="B86" s="38" t="s">
        <v>126</v>
      </c>
      <c r="C86" s="52"/>
      <c r="D86" s="52"/>
      <c r="E86" s="45">
        <v>0</v>
      </c>
      <c r="F86" s="52">
        <f t="shared" si="2"/>
        <v>0</v>
      </c>
      <c r="G86" s="38"/>
      <c r="H86" s="77"/>
      <c r="I86" s="77"/>
      <c r="J86" s="77"/>
      <c r="K86" s="45"/>
    </row>
    <row r="87" spans="1:11" ht="17.25" x14ac:dyDescent="0.3">
      <c r="A87" s="34"/>
      <c r="B87" s="38" t="s">
        <v>127</v>
      </c>
      <c r="C87" s="52"/>
      <c r="D87" s="52"/>
      <c r="E87" s="45">
        <v>0</v>
      </c>
      <c r="F87" s="52">
        <f t="shared" si="2"/>
        <v>0</v>
      </c>
      <c r="G87" s="38"/>
      <c r="H87" s="77"/>
      <c r="I87" s="77"/>
      <c r="J87" s="77"/>
      <c r="K87" s="45"/>
    </row>
    <row r="88" spans="1:11" ht="17.25" x14ac:dyDescent="0.3">
      <c r="A88" s="34"/>
      <c r="B88" s="38" t="s">
        <v>128</v>
      </c>
      <c r="C88" s="67">
        <v>209.44</v>
      </c>
      <c r="D88" s="52"/>
      <c r="E88" s="45">
        <v>0</v>
      </c>
      <c r="F88" s="52">
        <f t="shared" si="2"/>
        <v>209.44</v>
      </c>
      <c r="G88" s="38"/>
      <c r="H88" s="77"/>
      <c r="I88" s="77"/>
      <c r="J88" s="77"/>
      <c r="K88" s="45"/>
    </row>
    <row r="89" spans="1:11" ht="17.25" x14ac:dyDescent="0.3">
      <c r="A89" s="34"/>
      <c r="B89" s="38" t="s">
        <v>129</v>
      </c>
      <c r="C89" s="52"/>
      <c r="D89" s="79"/>
      <c r="E89" s="45">
        <v>0</v>
      </c>
      <c r="F89" s="52">
        <f t="shared" si="2"/>
        <v>0</v>
      </c>
      <c r="G89" s="38"/>
      <c r="H89" s="77"/>
      <c r="I89" s="77"/>
      <c r="J89" s="77"/>
      <c r="K89" s="45" t="s">
        <v>55</v>
      </c>
    </row>
    <row r="90" spans="1:11" ht="17.25" x14ac:dyDescent="0.3">
      <c r="A90" s="34"/>
      <c r="B90" s="38" t="s">
        <v>130</v>
      </c>
      <c r="C90" s="79"/>
      <c r="D90" s="79"/>
      <c r="E90" s="45">
        <v>0</v>
      </c>
      <c r="F90" s="52">
        <f t="shared" si="2"/>
        <v>0</v>
      </c>
      <c r="G90" s="38"/>
      <c r="H90" s="77"/>
      <c r="I90" s="77"/>
      <c r="J90" s="77"/>
      <c r="K90" s="45"/>
    </row>
    <row r="91" spans="1:11" ht="17.25" x14ac:dyDescent="0.3">
      <c r="A91" s="34"/>
      <c r="B91" s="38" t="s">
        <v>131</v>
      </c>
      <c r="C91" s="79"/>
      <c r="D91" s="79"/>
      <c r="E91" s="45">
        <v>0</v>
      </c>
      <c r="F91" s="52">
        <f t="shared" si="2"/>
        <v>0</v>
      </c>
      <c r="G91" s="38"/>
      <c r="H91" s="77"/>
      <c r="I91" s="77"/>
      <c r="J91" s="77"/>
      <c r="K91" s="45" t="s">
        <v>55</v>
      </c>
    </row>
    <row r="92" spans="1:11" ht="17.25" x14ac:dyDescent="0.3">
      <c r="A92" s="34"/>
      <c r="B92" s="38" t="s">
        <v>132</v>
      </c>
      <c r="C92" s="79"/>
      <c r="D92" s="79"/>
      <c r="E92" s="45">
        <v>0</v>
      </c>
      <c r="F92" s="52">
        <f t="shared" si="2"/>
        <v>0</v>
      </c>
      <c r="G92" s="38"/>
      <c r="H92" s="77"/>
      <c r="I92" s="77"/>
      <c r="J92" s="77"/>
      <c r="K92" s="45"/>
    </row>
    <row r="93" spans="1:11" ht="17.25" x14ac:dyDescent="0.3">
      <c r="A93" s="34"/>
      <c r="B93" s="38" t="s">
        <v>133</v>
      </c>
      <c r="C93" s="79"/>
      <c r="D93" s="79"/>
      <c r="E93" s="45">
        <v>0</v>
      </c>
      <c r="F93" s="52">
        <f t="shared" si="2"/>
        <v>0</v>
      </c>
      <c r="G93" s="38"/>
      <c r="H93" s="77"/>
      <c r="I93" s="77"/>
      <c r="J93" s="77"/>
      <c r="K93" s="45"/>
    </row>
    <row r="94" spans="1:11" ht="17.25" x14ac:dyDescent="0.3">
      <c r="A94" s="34"/>
      <c r="B94" s="38" t="s">
        <v>134</v>
      </c>
      <c r="C94" s="79"/>
      <c r="D94" s="79"/>
      <c r="E94" s="45">
        <v>0</v>
      </c>
      <c r="F94" s="52">
        <f t="shared" si="2"/>
        <v>0</v>
      </c>
      <c r="G94" s="38"/>
      <c r="H94" s="77"/>
      <c r="I94" s="77"/>
      <c r="J94" s="77"/>
      <c r="K94" s="45"/>
    </row>
    <row r="95" spans="1:11" ht="17.25" x14ac:dyDescent="0.3">
      <c r="A95" s="34"/>
      <c r="B95" s="78" t="s">
        <v>179</v>
      </c>
      <c r="C95" s="79"/>
      <c r="D95" s="79"/>
      <c r="E95" s="45">
        <v>0</v>
      </c>
      <c r="F95" s="52">
        <f t="shared" si="2"/>
        <v>0</v>
      </c>
      <c r="G95" s="38"/>
      <c r="H95" s="77"/>
      <c r="I95" s="77"/>
      <c r="J95" s="77"/>
      <c r="K95" s="45"/>
    </row>
    <row r="96" spans="1:11" ht="17.25" x14ac:dyDescent="0.3">
      <c r="A96" s="34"/>
      <c r="B96" s="78" t="s">
        <v>180</v>
      </c>
      <c r="C96" s="79"/>
      <c r="D96" s="79"/>
      <c r="E96" s="45">
        <v>0</v>
      </c>
      <c r="F96" s="52">
        <f t="shared" si="2"/>
        <v>0</v>
      </c>
      <c r="G96" s="38"/>
      <c r="H96" s="77"/>
      <c r="I96" s="77"/>
      <c r="J96" s="77"/>
      <c r="K96" s="45"/>
    </row>
    <row r="97" spans="1:1025" ht="17.25" x14ac:dyDescent="0.3">
      <c r="A97" s="34"/>
      <c r="B97" s="78" t="s">
        <v>181</v>
      </c>
      <c r="C97" s="79"/>
      <c r="D97" s="79"/>
      <c r="E97" s="45">
        <v>0</v>
      </c>
      <c r="F97" s="52">
        <f t="shared" si="2"/>
        <v>0</v>
      </c>
      <c r="G97" s="38"/>
      <c r="H97" s="77"/>
      <c r="I97" s="77"/>
      <c r="J97" s="77"/>
      <c r="K97" s="45"/>
    </row>
    <row r="98" spans="1:1025" ht="17.25" x14ac:dyDescent="0.3">
      <c r="A98" s="34"/>
      <c r="B98" s="78" t="s">
        <v>182</v>
      </c>
      <c r="C98" s="79"/>
      <c r="D98" s="79"/>
      <c r="E98" s="45">
        <v>0</v>
      </c>
      <c r="F98" s="52">
        <f t="shared" si="2"/>
        <v>0</v>
      </c>
      <c r="G98" s="38"/>
      <c r="H98" s="77"/>
      <c r="I98" s="77"/>
      <c r="J98" s="77"/>
      <c r="K98" s="45"/>
    </row>
    <row r="99" spans="1:1025" ht="17.25" x14ac:dyDescent="0.3">
      <c r="A99" s="34"/>
      <c r="B99" s="78" t="s">
        <v>183</v>
      </c>
      <c r="C99" s="79"/>
      <c r="D99" s="79"/>
      <c r="E99" s="45">
        <v>0</v>
      </c>
      <c r="F99" s="52">
        <f t="shared" si="2"/>
        <v>0</v>
      </c>
      <c r="G99" s="38"/>
      <c r="H99" s="77"/>
      <c r="I99" s="77"/>
      <c r="J99" s="77"/>
      <c r="K99" s="45"/>
    </row>
    <row r="100" spans="1:1025" ht="17.25" x14ac:dyDescent="0.3">
      <c r="A100" s="34"/>
      <c r="B100" s="78" t="s">
        <v>184</v>
      </c>
      <c r="C100" s="79"/>
      <c r="D100" s="79"/>
      <c r="E100" s="45">
        <v>0</v>
      </c>
      <c r="F100" s="52">
        <f t="shared" si="2"/>
        <v>0</v>
      </c>
      <c r="G100" s="38"/>
      <c r="H100" s="77"/>
      <c r="I100" s="77"/>
      <c r="J100" s="77"/>
      <c r="K100" s="45"/>
    </row>
    <row r="101" spans="1:1025" ht="17.25" x14ac:dyDescent="0.3">
      <c r="A101" s="34"/>
      <c r="B101" s="78" t="s">
        <v>185</v>
      </c>
      <c r="C101" s="79"/>
      <c r="D101" s="79"/>
      <c r="E101" s="45">
        <v>0</v>
      </c>
      <c r="F101" s="52">
        <f t="shared" si="2"/>
        <v>0</v>
      </c>
      <c r="G101" s="38"/>
      <c r="H101" s="77"/>
      <c r="I101" s="77"/>
      <c r="J101" s="77"/>
      <c r="K101" s="45"/>
    </row>
    <row r="102" spans="1:1025" ht="17.25" x14ac:dyDescent="0.3">
      <c r="A102" s="34"/>
      <c r="B102" s="78" t="s">
        <v>186</v>
      </c>
      <c r="C102" s="79"/>
      <c r="D102" s="79"/>
      <c r="E102" s="45">
        <v>0</v>
      </c>
      <c r="F102" s="52">
        <f t="shared" si="2"/>
        <v>0</v>
      </c>
      <c r="G102" s="38"/>
      <c r="H102" s="77"/>
      <c r="I102" s="77"/>
      <c r="J102" s="77"/>
      <c r="K102" s="45"/>
    </row>
    <row r="103" spans="1:1025" ht="17.25" x14ac:dyDescent="0.3">
      <c r="A103" s="34"/>
      <c r="B103" s="38"/>
      <c r="C103" s="79"/>
      <c r="D103" s="79"/>
      <c r="E103" s="45"/>
      <c r="F103" s="52"/>
      <c r="G103" s="38"/>
      <c r="H103" s="77"/>
      <c r="I103" s="77"/>
      <c r="J103" s="77"/>
      <c r="K103" s="45"/>
    </row>
    <row r="104" spans="1:1025" ht="17.25" x14ac:dyDescent="0.3">
      <c r="A104" s="34"/>
      <c r="B104" s="80" t="s">
        <v>135</v>
      </c>
      <c r="C104" s="79"/>
      <c r="D104" s="79"/>
      <c r="E104" s="45"/>
      <c r="F104" s="52"/>
      <c r="G104" s="38"/>
      <c r="H104" s="77"/>
      <c r="I104" s="77"/>
      <c r="J104" s="77"/>
      <c r="K104" s="45"/>
    </row>
    <row r="105" spans="1:1025" ht="17.25" x14ac:dyDescent="0.3">
      <c r="A105" s="34"/>
      <c r="B105" s="38" t="s">
        <v>136</v>
      </c>
      <c r="C105" s="79"/>
      <c r="D105" s="53"/>
      <c r="E105" s="45">
        <v>0</v>
      </c>
      <c r="F105" s="52">
        <f t="shared" si="2"/>
        <v>0</v>
      </c>
      <c r="G105" s="38"/>
      <c r="H105" s="77"/>
      <c r="I105" s="77"/>
      <c r="J105" s="77"/>
      <c r="K105" s="45"/>
    </row>
    <row r="106" spans="1:1025" ht="17.25" x14ac:dyDescent="0.3">
      <c r="A106" s="34"/>
      <c r="B106" s="38"/>
      <c r="C106" s="79"/>
      <c r="D106" s="79"/>
      <c r="E106" s="45"/>
      <c r="F106" s="52"/>
      <c r="G106" s="38"/>
      <c r="H106" s="77"/>
      <c r="I106" s="77"/>
      <c r="J106" s="77"/>
      <c r="K106" s="45"/>
    </row>
    <row r="107" spans="1:1025" ht="17.25" x14ac:dyDescent="0.3">
      <c r="A107" s="34"/>
      <c r="B107" s="84" t="s">
        <v>137</v>
      </c>
      <c r="C107" s="79"/>
      <c r="D107" s="79"/>
      <c r="E107" s="45"/>
      <c r="F107" s="52"/>
      <c r="G107" s="38"/>
      <c r="H107" s="77"/>
      <c r="I107" s="77"/>
      <c r="J107" s="77"/>
      <c r="K107" s="45"/>
    </row>
    <row r="108" spans="1:1025" ht="17.25" x14ac:dyDescent="0.3">
      <c r="A108" s="34"/>
      <c r="B108" s="85" t="s">
        <v>138</v>
      </c>
      <c r="C108" s="52"/>
      <c r="D108" s="79"/>
      <c r="E108" s="45">
        <v>0</v>
      </c>
      <c r="F108" s="52">
        <f>SUM(C108:E108)</f>
        <v>0</v>
      </c>
      <c r="G108" s="38"/>
      <c r="H108" s="77"/>
      <c r="I108" s="77"/>
      <c r="J108" s="77"/>
      <c r="K108" s="45"/>
    </row>
    <row r="109" spans="1:1025" ht="17.25" x14ac:dyDescent="0.3">
      <c r="A109" s="34"/>
      <c r="B109" s="85" t="s">
        <v>139</v>
      </c>
      <c r="C109" s="79"/>
      <c r="D109" s="79"/>
      <c r="E109" s="45">
        <v>0</v>
      </c>
      <c r="F109" s="52">
        <f>SUM(C109:E109)</f>
        <v>0</v>
      </c>
      <c r="G109" s="38"/>
      <c r="H109" s="77"/>
      <c r="I109" s="77"/>
      <c r="J109" s="77"/>
      <c r="K109" s="45"/>
    </row>
    <row r="110" spans="1:1025" ht="18" thickBot="1" x14ac:dyDescent="0.35">
      <c r="A110" s="34"/>
      <c r="B110" s="85"/>
      <c r="C110" s="79"/>
      <c r="D110" s="79"/>
      <c r="E110" s="79"/>
      <c r="F110" s="52"/>
      <c r="G110" s="38"/>
      <c r="H110" s="77"/>
      <c r="I110" s="77"/>
      <c r="J110" s="77"/>
      <c r="K110" s="45"/>
    </row>
    <row r="111" spans="1:1025" ht="17.25" thickBot="1" x14ac:dyDescent="0.3">
      <c r="A111" s="34"/>
      <c r="B111" s="91" t="s">
        <v>140</v>
      </c>
      <c r="C111" s="92">
        <f>SUM(C8:C109)</f>
        <v>2455.2099999999996</v>
      </c>
      <c r="D111" s="130">
        <f>SUM(D8:D109)</f>
        <v>0</v>
      </c>
      <c r="E111" s="130">
        <f>SUM(E8:E109)</f>
        <v>0</v>
      </c>
      <c r="F111" s="130">
        <f>SUM(F8:F109)</f>
        <v>2455.2099999999996</v>
      </c>
      <c r="G111" s="91" t="s">
        <v>140</v>
      </c>
      <c r="H111" s="130">
        <f>SUM(H8:H109)</f>
        <v>8004</v>
      </c>
      <c r="I111" s="130">
        <f>SUM(I8:I109)</f>
        <v>0</v>
      </c>
      <c r="J111" s="130">
        <f>SUM(J8:J109)</f>
        <v>0</v>
      </c>
      <c r="K111" s="130">
        <f>SUM(K8:K109)</f>
        <v>8004</v>
      </c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4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4"/>
      <c r="GT111" s="34"/>
      <c r="GU111" s="34"/>
      <c r="GV111" s="34"/>
      <c r="GW111" s="34"/>
      <c r="GX111" s="34"/>
      <c r="GY111" s="34"/>
      <c r="GZ111" s="34"/>
      <c r="HA111" s="34"/>
      <c r="HB111" s="34"/>
      <c r="HC111" s="34"/>
      <c r="HD111" s="34"/>
      <c r="HE111" s="34"/>
      <c r="HF111" s="34"/>
      <c r="HG111" s="34"/>
      <c r="HH111" s="34"/>
      <c r="HI111" s="34"/>
      <c r="HJ111" s="34"/>
      <c r="HK111" s="34"/>
      <c r="HL111" s="34"/>
      <c r="HM111" s="34"/>
      <c r="HN111" s="34"/>
      <c r="HO111" s="34"/>
      <c r="HP111" s="34"/>
      <c r="HQ111" s="34"/>
      <c r="HR111" s="34"/>
      <c r="HS111" s="34"/>
      <c r="HT111" s="34"/>
      <c r="HU111" s="34"/>
      <c r="HV111" s="34"/>
      <c r="HW111" s="34"/>
      <c r="HX111" s="34"/>
      <c r="HY111" s="34"/>
      <c r="HZ111" s="34"/>
      <c r="IA111" s="34"/>
      <c r="IB111" s="34"/>
      <c r="IC111" s="34"/>
      <c r="ID111" s="34"/>
      <c r="IE111" s="34"/>
      <c r="IF111" s="34"/>
      <c r="IG111" s="34"/>
      <c r="IH111" s="34"/>
      <c r="II111" s="34"/>
      <c r="IJ111" s="34"/>
      <c r="IK111" s="34"/>
      <c r="IL111" s="34"/>
      <c r="IM111" s="34"/>
      <c r="IN111" s="34"/>
      <c r="IO111" s="34"/>
      <c r="IP111" s="34"/>
      <c r="IQ111" s="34"/>
      <c r="IR111" s="34"/>
      <c r="IS111" s="34"/>
      <c r="IT111" s="34"/>
      <c r="IU111" s="34"/>
      <c r="IV111" s="34"/>
      <c r="IW111" s="34"/>
      <c r="IX111" s="34"/>
      <c r="IY111" s="34"/>
      <c r="IZ111" s="34"/>
      <c r="JA111" s="34"/>
      <c r="JB111" s="34"/>
      <c r="JC111" s="34"/>
      <c r="JD111" s="34"/>
      <c r="JE111" s="34"/>
      <c r="JF111" s="34"/>
      <c r="JG111" s="34"/>
      <c r="JH111" s="34"/>
      <c r="JI111" s="34"/>
      <c r="JJ111" s="34"/>
      <c r="JK111" s="34"/>
      <c r="JL111" s="34"/>
      <c r="JM111" s="34"/>
      <c r="JN111" s="34"/>
      <c r="JO111" s="34"/>
      <c r="JP111" s="34"/>
      <c r="JQ111" s="34"/>
      <c r="JR111" s="34"/>
      <c r="JS111" s="34"/>
      <c r="JT111" s="34"/>
      <c r="JU111" s="34"/>
      <c r="JV111" s="34"/>
      <c r="JW111" s="34"/>
      <c r="JX111" s="34"/>
      <c r="JY111" s="34"/>
      <c r="JZ111" s="34"/>
      <c r="KA111" s="34"/>
      <c r="KB111" s="34"/>
      <c r="KC111" s="34"/>
      <c r="KD111" s="34"/>
      <c r="KE111" s="34"/>
      <c r="KF111" s="34"/>
      <c r="KG111" s="34"/>
      <c r="KH111" s="34"/>
      <c r="KI111" s="34"/>
      <c r="KJ111" s="34"/>
      <c r="KK111" s="34"/>
      <c r="KL111" s="34"/>
      <c r="KM111" s="34"/>
      <c r="KN111" s="34"/>
      <c r="KO111" s="34"/>
      <c r="KP111" s="34"/>
      <c r="KQ111" s="34"/>
      <c r="KR111" s="34"/>
      <c r="KS111" s="34"/>
      <c r="KT111" s="34"/>
      <c r="KU111" s="34"/>
      <c r="KV111" s="34"/>
      <c r="KW111" s="34"/>
      <c r="KX111" s="34"/>
      <c r="KY111" s="34"/>
      <c r="KZ111" s="34"/>
      <c r="LA111" s="34"/>
      <c r="LB111" s="34"/>
      <c r="LC111" s="34"/>
      <c r="LD111" s="34"/>
      <c r="LE111" s="34"/>
      <c r="LF111" s="34"/>
      <c r="LG111" s="34"/>
      <c r="LH111" s="34"/>
      <c r="LI111" s="34"/>
      <c r="LJ111" s="34"/>
      <c r="LK111" s="34"/>
      <c r="LL111" s="34"/>
      <c r="LM111" s="34"/>
      <c r="LN111" s="34"/>
      <c r="LO111" s="34"/>
      <c r="LP111" s="34"/>
      <c r="LQ111" s="34"/>
      <c r="LR111" s="34"/>
      <c r="LS111" s="34"/>
      <c r="LT111" s="34"/>
      <c r="LU111" s="34"/>
      <c r="LV111" s="34"/>
      <c r="LW111" s="34"/>
      <c r="LX111" s="34"/>
      <c r="LY111" s="34"/>
      <c r="LZ111" s="34"/>
      <c r="MA111" s="34"/>
      <c r="MB111" s="34"/>
      <c r="MC111" s="34"/>
      <c r="MD111" s="34"/>
      <c r="ME111" s="34"/>
      <c r="MF111" s="34"/>
      <c r="MG111" s="34"/>
      <c r="MH111" s="34"/>
      <c r="MI111" s="34"/>
      <c r="MJ111" s="34"/>
      <c r="MK111" s="34"/>
      <c r="ML111" s="34"/>
      <c r="MM111" s="34"/>
      <c r="MN111" s="34"/>
      <c r="MO111" s="34"/>
      <c r="MP111" s="34"/>
      <c r="MQ111" s="34"/>
      <c r="MR111" s="34"/>
      <c r="MS111" s="34"/>
      <c r="MT111" s="34"/>
      <c r="MU111" s="34"/>
      <c r="MV111" s="34"/>
      <c r="MW111" s="34"/>
      <c r="MX111" s="34"/>
      <c r="MY111" s="34"/>
      <c r="MZ111" s="34"/>
      <c r="NA111" s="34"/>
      <c r="NB111" s="34"/>
      <c r="NC111" s="34"/>
      <c r="ND111" s="34"/>
      <c r="NE111" s="34"/>
      <c r="NF111" s="34"/>
      <c r="NG111" s="34"/>
      <c r="NH111" s="34"/>
      <c r="NI111" s="34"/>
      <c r="NJ111" s="34"/>
      <c r="NK111" s="34"/>
      <c r="NL111" s="34"/>
      <c r="NM111" s="34"/>
      <c r="NN111" s="34"/>
      <c r="NO111" s="34"/>
      <c r="NP111" s="34"/>
      <c r="NQ111" s="34"/>
      <c r="NR111" s="34"/>
      <c r="NS111" s="34"/>
      <c r="NT111" s="34"/>
      <c r="NU111" s="34"/>
      <c r="NV111" s="34"/>
      <c r="NW111" s="34"/>
      <c r="NX111" s="34"/>
      <c r="NY111" s="34"/>
      <c r="NZ111" s="34"/>
      <c r="OA111" s="34"/>
      <c r="OB111" s="34"/>
      <c r="OC111" s="34"/>
      <c r="OD111" s="34"/>
      <c r="OE111" s="34"/>
      <c r="OF111" s="34"/>
      <c r="OG111" s="34"/>
      <c r="OH111" s="34"/>
      <c r="OI111" s="34"/>
      <c r="OJ111" s="34"/>
      <c r="OK111" s="34"/>
      <c r="OL111" s="34"/>
      <c r="OM111" s="34"/>
      <c r="ON111" s="34"/>
      <c r="OO111" s="34"/>
      <c r="OP111" s="34"/>
      <c r="OQ111" s="34"/>
      <c r="OR111" s="34"/>
      <c r="OS111" s="34"/>
      <c r="OT111" s="34"/>
      <c r="OU111" s="34"/>
      <c r="OV111" s="34"/>
      <c r="OW111" s="34"/>
      <c r="OX111" s="34"/>
      <c r="OY111" s="34"/>
      <c r="OZ111" s="34"/>
      <c r="PA111" s="34"/>
      <c r="PB111" s="34"/>
      <c r="PC111" s="34"/>
      <c r="PD111" s="34"/>
      <c r="PE111" s="34"/>
      <c r="PF111" s="34"/>
      <c r="PG111" s="34"/>
      <c r="PH111" s="34"/>
      <c r="PI111" s="34"/>
      <c r="PJ111" s="34"/>
      <c r="PK111" s="34"/>
      <c r="PL111" s="34"/>
      <c r="PM111" s="34"/>
      <c r="PN111" s="34"/>
      <c r="PO111" s="34"/>
      <c r="PP111" s="34"/>
      <c r="PQ111" s="34"/>
      <c r="PR111" s="34"/>
      <c r="PS111" s="34"/>
      <c r="PT111" s="34"/>
      <c r="PU111" s="34"/>
      <c r="PV111" s="34"/>
      <c r="PW111" s="34"/>
      <c r="PX111" s="34"/>
      <c r="PY111" s="34"/>
      <c r="PZ111" s="34"/>
      <c r="QA111" s="34"/>
      <c r="QB111" s="34"/>
      <c r="QC111" s="34"/>
      <c r="QD111" s="34"/>
      <c r="QE111" s="34"/>
      <c r="QF111" s="34"/>
      <c r="QG111" s="34"/>
      <c r="QH111" s="34"/>
      <c r="QI111" s="34"/>
      <c r="QJ111" s="34"/>
      <c r="QK111" s="34"/>
      <c r="QL111" s="34"/>
      <c r="QM111" s="34"/>
      <c r="QN111" s="34"/>
      <c r="QO111" s="34"/>
      <c r="QP111" s="34"/>
      <c r="QQ111" s="34"/>
      <c r="QR111" s="34"/>
      <c r="QS111" s="34"/>
      <c r="QT111" s="34"/>
      <c r="QU111" s="34"/>
      <c r="QV111" s="34"/>
      <c r="QW111" s="34"/>
      <c r="QX111" s="34"/>
      <c r="QY111" s="34"/>
      <c r="QZ111" s="34"/>
      <c r="RA111" s="34"/>
      <c r="RB111" s="34"/>
      <c r="RC111" s="34"/>
      <c r="RD111" s="34"/>
      <c r="RE111" s="34"/>
      <c r="RF111" s="34"/>
      <c r="RG111" s="34"/>
      <c r="RH111" s="34"/>
      <c r="RI111" s="34"/>
      <c r="RJ111" s="34"/>
      <c r="RK111" s="34"/>
      <c r="RL111" s="34"/>
      <c r="RM111" s="34"/>
      <c r="RN111" s="34"/>
      <c r="RO111" s="34"/>
      <c r="RP111" s="34"/>
      <c r="RQ111" s="34"/>
      <c r="RR111" s="34"/>
      <c r="RS111" s="34"/>
      <c r="RT111" s="34"/>
      <c r="RU111" s="34"/>
      <c r="RV111" s="34"/>
      <c r="RW111" s="34"/>
      <c r="RX111" s="34"/>
      <c r="RY111" s="34"/>
      <c r="RZ111" s="34"/>
      <c r="SA111" s="34"/>
      <c r="SB111" s="34"/>
      <c r="SC111" s="34"/>
      <c r="SD111" s="34"/>
      <c r="SE111" s="34"/>
      <c r="SF111" s="34"/>
      <c r="SG111" s="34"/>
      <c r="SH111" s="34"/>
      <c r="SI111" s="34"/>
      <c r="SJ111" s="34"/>
      <c r="SK111" s="34"/>
      <c r="SL111" s="34"/>
      <c r="SM111" s="34"/>
      <c r="SN111" s="34"/>
      <c r="SO111" s="34"/>
      <c r="SP111" s="34"/>
      <c r="SQ111" s="34"/>
      <c r="SR111" s="34"/>
      <c r="SS111" s="34"/>
      <c r="ST111" s="34"/>
      <c r="SU111" s="34"/>
      <c r="SV111" s="34"/>
      <c r="SW111" s="34"/>
      <c r="SX111" s="34"/>
      <c r="SY111" s="34"/>
      <c r="SZ111" s="34"/>
      <c r="TA111" s="34"/>
      <c r="TB111" s="34"/>
      <c r="TC111" s="34"/>
      <c r="TD111" s="34"/>
      <c r="TE111" s="34"/>
      <c r="TF111" s="34"/>
      <c r="TG111" s="34"/>
      <c r="TH111" s="34"/>
      <c r="TI111" s="34"/>
      <c r="TJ111" s="34"/>
      <c r="TK111" s="34"/>
      <c r="TL111" s="34"/>
      <c r="TM111" s="34"/>
      <c r="TN111" s="34"/>
      <c r="TO111" s="34"/>
      <c r="TP111" s="34"/>
      <c r="TQ111" s="34"/>
      <c r="TR111" s="34"/>
      <c r="TS111" s="34"/>
      <c r="TT111" s="34"/>
      <c r="TU111" s="34"/>
      <c r="TV111" s="34"/>
      <c r="TW111" s="34"/>
      <c r="TX111" s="34"/>
      <c r="TY111" s="34"/>
      <c r="TZ111" s="34"/>
      <c r="UA111" s="34"/>
      <c r="UB111" s="34"/>
      <c r="UC111" s="34"/>
      <c r="UD111" s="34"/>
      <c r="UE111" s="34"/>
      <c r="UF111" s="34"/>
      <c r="UG111" s="34"/>
      <c r="UH111" s="34"/>
      <c r="UI111" s="34"/>
      <c r="UJ111" s="34"/>
      <c r="UK111" s="34"/>
      <c r="UL111" s="34"/>
      <c r="UM111" s="34"/>
      <c r="UN111" s="34"/>
      <c r="UO111" s="34"/>
      <c r="UP111" s="34"/>
      <c r="UQ111" s="34"/>
      <c r="UR111" s="34"/>
      <c r="US111" s="34"/>
      <c r="UT111" s="34"/>
      <c r="UU111" s="34"/>
      <c r="UV111" s="34"/>
      <c r="UW111" s="34"/>
      <c r="UX111" s="34"/>
      <c r="UY111" s="34"/>
      <c r="UZ111" s="34"/>
      <c r="VA111" s="34"/>
      <c r="VB111" s="34"/>
      <c r="VC111" s="34"/>
      <c r="VD111" s="34"/>
      <c r="VE111" s="34"/>
      <c r="VF111" s="34"/>
      <c r="VG111" s="34"/>
      <c r="VH111" s="34"/>
      <c r="VI111" s="34"/>
      <c r="VJ111" s="34"/>
      <c r="VK111" s="34"/>
      <c r="VL111" s="34"/>
      <c r="VM111" s="34"/>
      <c r="VN111" s="34"/>
      <c r="VO111" s="34"/>
      <c r="VP111" s="34"/>
      <c r="VQ111" s="34"/>
      <c r="VR111" s="34"/>
      <c r="VS111" s="34"/>
      <c r="VT111" s="34"/>
      <c r="VU111" s="34"/>
      <c r="VV111" s="34"/>
      <c r="VW111" s="34"/>
      <c r="VX111" s="34"/>
      <c r="VY111" s="34"/>
      <c r="VZ111" s="34"/>
      <c r="WA111" s="34"/>
      <c r="WB111" s="34"/>
      <c r="WC111" s="34"/>
      <c r="WD111" s="34"/>
      <c r="WE111" s="34"/>
      <c r="WF111" s="34"/>
      <c r="WG111" s="34"/>
      <c r="WH111" s="34"/>
      <c r="WI111" s="34"/>
      <c r="WJ111" s="34"/>
      <c r="WK111" s="34"/>
      <c r="WL111" s="34"/>
      <c r="WM111" s="34"/>
      <c r="WN111" s="34"/>
      <c r="WO111" s="34"/>
      <c r="WP111" s="34"/>
      <c r="WQ111" s="34"/>
      <c r="WR111" s="34"/>
      <c r="WS111" s="34"/>
      <c r="WT111" s="34"/>
      <c r="WU111" s="34"/>
      <c r="WV111" s="34"/>
      <c r="WW111" s="34"/>
      <c r="WX111" s="34"/>
      <c r="WY111" s="34"/>
      <c r="WZ111" s="34"/>
      <c r="XA111" s="34"/>
      <c r="XB111" s="34"/>
      <c r="XC111" s="34"/>
      <c r="XD111" s="34"/>
      <c r="XE111" s="34"/>
      <c r="XF111" s="34"/>
      <c r="XG111" s="34"/>
      <c r="XH111" s="34"/>
      <c r="XI111" s="34"/>
      <c r="XJ111" s="34"/>
      <c r="XK111" s="34"/>
      <c r="XL111" s="34"/>
      <c r="XM111" s="34"/>
      <c r="XN111" s="34"/>
      <c r="XO111" s="34"/>
      <c r="XP111" s="34"/>
      <c r="XQ111" s="34"/>
      <c r="XR111" s="34"/>
      <c r="XS111" s="34"/>
      <c r="XT111" s="34"/>
      <c r="XU111" s="34"/>
      <c r="XV111" s="34"/>
      <c r="XW111" s="34"/>
      <c r="XX111" s="34"/>
      <c r="XY111" s="34"/>
      <c r="XZ111" s="34"/>
      <c r="YA111" s="34"/>
      <c r="YB111" s="34"/>
      <c r="YC111" s="34"/>
      <c r="YD111" s="34"/>
      <c r="YE111" s="34"/>
      <c r="YF111" s="34"/>
      <c r="YG111" s="34"/>
      <c r="YH111" s="34"/>
      <c r="YI111" s="34"/>
      <c r="YJ111" s="34"/>
      <c r="YK111" s="34"/>
      <c r="YL111" s="34"/>
      <c r="YM111" s="34"/>
      <c r="YN111" s="34"/>
      <c r="YO111" s="34"/>
      <c r="YP111" s="34"/>
      <c r="YQ111" s="34"/>
      <c r="YR111" s="34"/>
      <c r="YS111" s="34"/>
      <c r="YT111" s="34"/>
      <c r="YU111" s="34"/>
      <c r="YV111" s="34"/>
      <c r="YW111" s="34"/>
      <c r="YX111" s="34"/>
      <c r="YY111" s="34"/>
      <c r="YZ111" s="34"/>
      <c r="ZA111" s="34"/>
      <c r="ZB111" s="34"/>
      <c r="ZC111" s="34"/>
      <c r="ZD111" s="34"/>
      <c r="ZE111" s="34"/>
      <c r="ZF111" s="34"/>
      <c r="ZG111" s="34"/>
      <c r="ZH111" s="34"/>
      <c r="ZI111" s="34"/>
      <c r="ZJ111" s="34"/>
      <c r="ZK111" s="34"/>
      <c r="ZL111" s="34"/>
      <c r="ZM111" s="34"/>
      <c r="ZN111" s="34"/>
      <c r="ZO111" s="34"/>
      <c r="ZP111" s="34"/>
      <c r="ZQ111" s="34"/>
      <c r="ZR111" s="34"/>
      <c r="ZS111" s="34"/>
      <c r="ZT111" s="34"/>
      <c r="ZU111" s="34"/>
      <c r="ZV111" s="34"/>
      <c r="ZW111" s="34"/>
      <c r="ZX111" s="34"/>
      <c r="ZY111" s="34"/>
      <c r="ZZ111" s="34"/>
      <c r="AAA111" s="34"/>
      <c r="AAB111" s="34"/>
      <c r="AAC111" s="34"/>
      <c r="AAD111" s="34"/>
      <c r="AAE111" s="34"/>
      <c r="AAF111" s="34"/>
      <c r="AAG111" s="34"/>
      <c r="AAH111" s="34"/>
      <c r="AAI111" s="34"/>
      <c r="AAJ111" s="34"/>
      <c r="AAK111" s="34"/>
      <c r="AAL111" s="34"/>
      <c r="AAM111" s="34"/>
      <c r="AAN111" s="34"/>
      <c r="AAO111" s="34"/>
      <c r="AAP111" s="34"/>
      <c r="AAQ111" s="34"/>
      <c r="AAR111" s="34"/>
      <c r="AAS111" s="34"/>
      <c r="AAT111" s="34"/>
      <c r="AAU111" s="34"/>
      <c r="AAV111" s="34"/>
      <c r="AAW111" s="34"/>
      <c r="AAX111" s="34"/>
      <c r="AAY111" s="34"/>
      <c r="AAZ111" s="34"/>
      <c r="ABA111" s="34"/>
      <c r="ABB111" s="34"/>
      <c r="ABC111" s="34"/>
      <c r="ABD111" s="34"/>
      <c r="ABE111" s="34"/>
      <c r="ABF111" s="34"/>
      <c r="ABG111" s="34"/>
      <c r="ABH111" s="34"/>
      <c r="ABI111" s="34"/>
      <c r="ABJ111" s="34"/>
      <c r="ABK111" s="34"/>
      <c r="ABL111" s="34"/>
      <c r="ABM111" s="34"/>
      <c r="ABN111" s="34"/>
      <c r="ABO111" s="34"/>
      <c r="ABP111" s="34"/>
      <c r="ABQ111" s="34"/>
      <c r="ABR111" s="34"/>
      <c r="ABS111" s="34"/>
      <c r="ABT111" s="34"/>
      <c r="ABU111" s="34"/>
      <c r="ABV111" s="34"/>
      <c r="ABW111" s="34"/>
      <c r="ABX111" s="34"/>
      <c r="ABY111" s="34"/>
      <c r="ABZ111" s="34"/>
      <c r="ACA111" s="34"/>
      <c r="ACB111" s="34"/>
      <c r="ACC111" s="34"/>
      <c r="ACD111" s="34"/>
      <c r="ACE111" s="34"/>
      <c r="ACF111" s="34"/>
      <c r="ACG111" s="34"/>
      <c r="ACH111" s="34"/>
      <c r="ACI111" s="34"/>
      <c r="ACJ111" s="34"/>
      <c r="ACK111" s="34"/>
      <c r="ACL111" s="34"/>
      <c r="ACM111" s="34"/>
      <c r="ACN111" s="34"/>
      <c r="ACO111" s="34"/>
      <c r="ACP111" s="34"/>
      <c r="ACQ111" s="34"/>
      <c r="ACR111" s="34"/>
      <c r="ACS111" s="34"/>
      <c r="ACT111" s="34"/>
      <c r="ACU111" s="34"/>
      <c r="ACV111" s="34"/>
      <c r="ACW111" s="34"/>
      <c r="ACX111" s="34"/>
      <c r="ACY111" s="34"/>
      <c r="ACZ111" s="34"/>
      <c r="ADA111" s="34"/>
      <c r="ADB111" s="34"/>
      <c r="ADC111" s="34"/>
      <c r="ADD111" s="34"/>
      <c r="ADE111" s="34"/>
      <c r="ADF111" s="34"/>
      <c r="ADG111" s="34"/>
      <c r="ADH111" s="34"/>
      <c r="ADI111" s="34"/>
      <c r="ADJ111" s="34"/>
      <c r="ADK111" s="34"/>
      <c r="ADL111" s="34"/>
      <c r="ADM111" s="34"/>
      <c r="ADN111" s="34"/>
      <c r="ADO111" s="34"/>
      <c r="ADP111" s="34"/>
      <c r="ADQ111" s="34"/>
      <c r="ADR111" s="34"/>
      <c r="ADS111" s="34"/>
      <c r="ADT111" s="34"/>
      <c r="ADU111" s="34"/>
      <c r="ADV111" s="34"/>
      <c r="ADW111" s="34"/>
      <c r="ADX111" s="34"/>
      <c r="ADY111" s="34"/>
      <c r="ADZ111" s="34"/>
      <c r="AEA111" s="34"/>
      <c r="AEB111" s="34"/>
      <c r="AEC111" s="34"/>
      <c r="AED111" s="34"/>
      <c r="AEE111" s="34"/>
      <c r="AEF111" s="34"/>
      <c r="AEG111" s="34"/>
      <c r="AEH111" s="34"/>
      <c r="AEI111" s="34"/>
      <c r="AEJ111" s="34"/>
      <c r="AEK111" s="34"/>
      <c r="AEL111" s="34"/>
      <c r="AEM111" s="34"/>
      <c r="AEN111" s="34"/>
      <c r="AEO111" s="34"/>
      <c r="AEP111" s="34"/>
      <c r="AEQ111" s="34"/>
      <c r="AER111" s="34"/>
      <c r="AES111" s="34"/>
      <c r="AET111" s="34"/>
      <c r="AEU111" s="34"/>
      <c r="AEV111" s="34"/>
      <c r="AEW111" s="34"/>
      <c r="AEX111" s="34"/>
      <c r="AEY111" s="34"/>
      <c r="AEZ111" s="34"/>
      <c r="AFA111" s="34"/>
      <c r="AFB111" s="34"/>
      <c r="AFC111" s="34"/>
      <c r="AFD111" s="34"/>
      <c r="AFE111" s="34"/>
      <c r="AFF111" s="34"/>
      <c r="AFG111" s="34"/>
      <c r="AFH111" s="34"/>
      <c r="AFI111" s="34"/>
      <c r="AFJ111" s="34"/>
      <c r="AFK111" s="34"/>
      <c r="AFL111" s="34"/>
      <c r="AFM111" s="34"/>
      <c r="AFN111" s="34"/>
      <c r="AFO111" s="34"/>
      <c r="AFP111" s="34"/>
      <c r="AFQ111" s="34"/>
      <c r="AFR111" s="34"/>
      <c r="AFS111" s="34"/>
      <c r="AFT111" s="34"/>
      <c r="AFU111" s="34"/>
      <c r="AFV111" s="34"/>
      <c r="AFW111" s="34"/>
      <c r="AFX111" s="34"/>
      <c r="AFY111" s="34"/>
      <c r="AFZ111" s="34"/>
      <c r="AGA111" s="34"/>
      <c r="AGB111" s="34"/>
      <c r="AGC111" s="34"/>
      <c r="AGD111" s="34"/>
      <c r="AGE111" s="34"/>
      <c r="AGF111" s="34"/>
      <c r="AGG111" s="34"/>
      <c r="AGH111" s="34"/>
      <c r="AGI111" s="34"/>
      <c r="AGJ111" s="34"/>
      <c r="AGK111" s="34"/>
      <c r="AGL111" s="34"/>
      <c r="AGM111" s="34"/>
      <c r="AGN111" s="34"/>
      <c r="AGO111" s="34"/>
      <c r="AGP111" s="34"/>
      <c r="AGQ111" s="34"/>
      <c r="AGR111" s="34"/>
      <c r="AGS111" s="34"/>
      <c r="AGT111" s="34"/>
      <c r="AGU111" s="34"/>
      <c r="AGV111" s="34"/>
      <c r="AGW111" s="34"/>
      <c r="AGX111" s="34"/>
      <c r="AGY111" s="34"/>
      <c r="AGZ111" s="34"/>
      <c r="AHA111" s="34"/>
      <c r="AHB111" s="34"/>
      <c r="AHC111" s="34"/>
      <c r="AHD111" s="34"/>
      <c r="AHE111" s="34"/>
      <c r="AHF111" s="34"/>
      <c r="AHG111" s="34"/>
      <c r="AHH111" s="34"/>
      <c r="AHI111" s="34"/>
      <c r="AHJ111" s="34"/>
      <c r="AHK111" s="34"/>
      <c r="AHL111" s="34"/>
      <c r="AHM111" s="34"/>
      <c r="AHN111" s="34"/>
      <c r="AHO111" s="34"/>
      <c r="AHP111" s="34"/>
      <c r="AHQ111" s="34"/>
      <c r="AHR111" s="34"/>
      <c r="AHS111" s="34"/>
      <c r="AHT111" s="34"/>
      <c r="AHU111" s="34"/>
      <c r="AHV111" s="34"/>
      <c r="AHW111" s="34"/>
      <c r="AHX111" s="34"/>
      <c r="AHY111" s="34"/>
      <c r="AHZ111" s="34"/>
      <c r="AIA111" s="34"/>
      <c r="AIB111" s="34"/>
      <c r="AIC111" s="34"/>
      <c r="AID111" s="34"/>
      <c r="AIE111" s="34"/>
      <c r="AIF111" s="34"/>
      <c r="AIG111" s="34"/>
      <c r="AIH111" s="34"/>
      <c r="AII111" s="34"/>
      <c r="AIJ111" s="34"/>
      <c r="AIK111" s="34"/>
      <c r="AIL111" s="34"/>
      <c r="AIM111" s="34"/>
      <c r="AIN111" s="34"/>
      <c r="AIO111" s="34"/>
      <c r="AIP111" s="34"/>
      <c r="AIQ111" s="34"/>
      <c r="AIR111" s="34"/>
      <c r="AIS111" s="34"/>
      <c r="AIT111" s="34"/>
      <c r="AIU111" s="34"/>
      <c r="AIV111" s="34"/>
      <c r="AIW111" s="34"/>
      <c r="AIX111" s="34"/>
      <c r="AIY111" s="34"/>
      <c r="AIZ111" s="34"/>
      <c r="AJA111" s="34"/>
      <c r="AJB111" s="34"/>
      <c r="AJC111" s="34"/>
      <c r="AJD111" s="34"/>
      <c r="AJE111" s="34"/>
      <c r="AJF111" s="34"/>
      <c r="AJG111" s="34"/>
      <c r="AJH111" s="34"/>
      <c r="AJI111" s="34"/>
      <c r="AJJ111" s="34"/>
      <c r="AJK111" s="34"/>
      <c r="AJL111" s="34"/>
      <c r="AJM111" s="34"/>
      <c r="AJN111" s="34"/>
      <c r="AJO111" s="34"/>
      <c r="AJP111" s="34"/>
      <c r="AJQ111" s="34"/>
      <c r="AJR111" s="34"/>
      <c r="AJS111" s="34"/>
      <c r="AJT111" s="34"/>
      <c r="AJU111" s="34"/>
      <c r="AJV111" s="34"/>
      <c r="AJW111" s="34"/>
      <c r="AJX111" s="34"/>
      <c r="AJY111" s="34"/>
      <c r="AJZ111" s="34"/>
      <c r="AKA111" s="34"/>
      <c r="AKB111" s="34"/>
      <c r="AKC111" s="34"/>
      <c r="AKD111" s="34"/>
      <c r="AKE111" s="34"/>
      <c r="AKF111" s="34"/>
      <c r="AKG111" s="34"/>
      <c r="AKH111" s="34"/>
      <c r="AKI111" s="34"/>
      <c r="AKJ111" s="34"/>
      <c r="AKK111" s="34"/>
      <c r="AKL111" s="34"/>
      <c r="AKM111" s="34"/>
      <c r="AKN111" s="34"/>
      <c r="AKO111" s="34"/>
      <c r="AKP111" s="34"/>
      <c r="AKQ111" s="34"/>
      <c r="AKR111" s="34"/>
      <c r="AKS111" s="34"/>
      <c r="AKT111" s="34"/>
      <c r="AKU111" s="34"/>
      <c r="AKV111" s="34"/>
      <c r="AKW111" s="34"/>
      <c r="AKX111" s="34"/>
      <c r="AKY111" s="34"/>
      <c r="AKZ111" s="34"/>
      <c r="ALA111" s="34"/>
      <c r="ALB111" s="34"/>
      <c r="ALC111" s="34"/>
      <c r="ALD111" s="34"/>
      <c r="ALE111" s="34"/>
      <c r="ALF111" s="34"/>
      <c r="ALG111" s="34"/>
      <c r="ALH111" s="34"/>
      <c r="ALI111" s="34"/>
      <c r="ALJ111" s="34"/>
      <c r="ALK111" s="34"/>
      <c r="ALL111" s="34"/>
      <c r="ALM111" s="34"/>
      <c r="ALN111" s="34"/>
      <c r="ALO111" s="34"/>
      <c r="ALP111" s="34"/>
      <c r="ALQ111" s="34"/>
      <c r="ALR111" s="34"/>
      <c r="ALS111" s="34"/>
      <c r="ALT111" s="34"/>
      <c r="ALU111" s="34"/>
      <c r="ALV111" s="34"/>
      <c r="ALW111" s="34"/>
      <c r="ALX111" s="34"/>
      <c r="ALY111" s="34"/>
      <c r="ALZ111" s="34"/>
      <c r="AMA111" s="34"/>
      <c r="AMB111" s="34"/>
      <c r="AMC111" s="34"/>
      <c r="AMD111" s="34"/>
      <c r="AME111" s="34"/>
      <c r="AMF111" s="34"/>
      <c r="AMG111" s="34"/>
      <c r="AMH111" s="34"/>
      <c r="AMI111" s="34"/>
      <c r="AMJ111" s="34"/>
      <c r="AMK111" s="34"/>
    </row>
    <row r="112" spans="1:1025" ht="16.5" thickBot="1" x14ac:dyDescent="0.3">
      <c r="A112" s="34"/>
      <c r="B112" s="34"/>
      <c r="C112" s="34"/>
      <c r="D112" s="34"/>
      <c r="E112" s="34"/>
      <c r="F112" s="34"/>
      <c r="G112" s="34"/>
      <c r="H112" s="34" t="s">
        <v>55</v>
      </c>
      <c r="I112" s="34"/>
      <c r="J112" s="34"/>
      <c r="K112" s="46"/>
    </row>
    <row r="113" spans="1:1025" ht="19.5" thickTop="1" thickBot="1" x14ac:dyDescent="0.3">
      <c r="A113" s="34"/>
      <c r="B113" s="43" t="s">
        <v>141</v>
      </c>
      <c r="C113" s="54"/>
      <c r="D113" s="55"/>
      <c r="E113" s="55"/>
      <c r="F113" s="56">
        <f>K111-F111</f>
        <v>5548.7900000000009</v>
      </c>
      <c r="G113" s="34"/>
      <c r="H113" s="42" t="s">
        <v>55</v>
      </c>
      <c r="I113" s="34"/>
      <c r="J113" s="34"/>
      <c r="K113" s="34"/>
    </row>
    <row r="114" spans="1:1025" s="2" customFormat="1" ht="18.75" thickTop="1" x14ac:dyDescent="0.25">
      <c r="A114" s="69"/>
      <c r="B114" s="100"/>
      <c r="C114" s="100"/>
      <c r="D114" s="100"/>
      <c r="E114" s="100"/>
      <c r="F114" s="101"/>
      <c r="G114" s="69"/>
      <c r="H114" s="70"/>
      <c r="I114" s="69"/>
      <c r="J114" s="69"/>
      <c r="K114" s="69"/>
    </row>
    <row r="115" spans="1:1025" ht="16.5" x14ac:dyDescent="0.25">
      <c r="A115" s="34"/>
      <c r="B115" s="28" t="s">
        <v>144</v>
      </c>
      <c r="C115" s="58">
        <f>E110*57.93/100</f>
        <v>0</v>
      </c>
      <c r="D115" s="29">
        <f>E110*42.07/100</f>
        <v>0</v>
      </c>
      <c r="E115" s="21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4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4"/>
      <c r="HE115" s="34"/>
      <c r="HF115" s="34"/>
      <c r="HG115" s="34"/>
      <c r="HH115" s="34"/>
      <c r="HI115" s="34"/>
      <c r="HJ115" s="34"/>
      <c r="HK115" s="34"/>
      <c r="HL115" s="34"/>
      <c r="HM115" s="34"/>
      <c r="HN115" s="34"/>
      <c r="HO115" s="34"/>
      <c r="HP115" s="34"/>
      <c r="HQ115" s="34"/>
      <c r="HR115" s="34"/>
      <c r="HS115" s="34"/>
      <c r="HT115" s="34"/>
      <c r="HU115" s="34"/>
      <c r="HV115" s="34"/>
      <c r="HW115" s="34"/>
      <c r="HX115" s="34"/>
      <c r="HY115" s="34"/>
      <c r="HZ115" s="34"/>
      <c r="IA115" s="34"/>
      <c r="IB115" s="34"/>
      <c r="IC115" s="34"/>
      <c r="ID115" s="34"/>
      <c r="IE115" s="34"/>
      <c r="IF115" s="34"/>
      <c r="IG115" s="34"/>
      <c r="IH115" s="34"/>
      <c r="II115" s="34"/>
      <c r="IJ115" s="34"/>
      <c r="IK115" s="34"/>
      <c r="IL115" s="34"/>
      <c r="IM115" s="34"/>
      <c r="IN115" s="34"/>
      <c r="IO115" s="34"/>
      <c r="IP115" s="34"/>
      <c r="IQ115" s="34"/>
      <c r="IR115" s="34"/>
      <c r="IS115" s="34"/>
      <c r="IT115" s="34"/>
      <c r="IU115" s="34"/>
      <c r="IV115" s="34"/>
      <c r="IW115" s="34"/>
      <c r="IX115" s="34"/>
      <c r="IY115" s="34"/>
      <c r="IZ115" s="34"/>
      <c r="JA115" s="34"/>
      <c r="JB115" s="34"/>
      <c r="JC115" s="34"/>
      <c r="JD115" s="34"/>
      <c r="JE115" s="34"/>
      <c r="JF115" s="34"/>
      <c r="JG115" s="34"/>
      <c r="JH115" s="34"/>
      <c r="JI115" s="34"/>
      <c r="JJ115" s="34"/>
      <c r="JK115" s="34"/>
      <c r="JL115" s="34"/>
      <c r="JM115" s="34"/>
      <c r="JN115" s="34"/>
      <c r="JO115" s="34"/>
      <c r="JP115" s="34"/>
      <c r="JQ115" s="34"/>
      <c r="JR115" s="34"/>
      <c r="JS115" s="34"/>
      <c r="JT115" s="34"/>
      <c r="JU115" s="34"/>
      <c r="JV115" s="34"/>
      <c r="JW115" s="34"/>
      <c r="JX115" s="34"/>
      <c r="JY115" s="34"/>
      <c r="JZ115" s="34"/>
      <c r="KA115" s="34"/>
      <c r="KB115" s="34"/>
      <c r="KC115" s="34"/>
      <c r="KD115" s="34"/>
      <c r="KE115" s="34"/>
      <c r="KF115" s="34"/>
      <c r="KG115" s="34"/>
      <c r="KH115" s="34"/>
      <c r="KI115" s="34"/>
      <c r="KJ115" s="34"/>
      <c r="KK115" s="34"/>
      <c r="KL115" s="34"/>
      <c r="KM115" s="34"/>
      <c r="KN115" s="34"/>
      <c r="KO115" s="34"/>
      <c r="KP115" s="34"/>
      <c r="KQ115" s="34"/>
      <c r="KR115" s="34"/>
      <c r="KS115" s="34"/>
      <c r="KT115" s="34"/>
      <c r="KU115" s="34"/>
      <c r="KV115" s="34"/>
      <c r="KW115" s="34"/>
      <c r="KX115" s="34"/>
      <c r="KY115" s="34"/>
      <c r="KZ115" s="34"/>
      <c r="LA115" s="34"/>
      <c r="LB115" s="34"/>
      <c r="LC115" s="34"/>
      <c r="LD115" s="34"/>
      <c r="LE115" s="34"/>
      <c r="LF115" s="34"/>
      <c r="LG115" s="34"/>
      <c r="LH115" s="34"/>
      <c r="LI115" s="34"/>
      <c r="LJ115" s="34"/>
      <c r="LK115" s="34"/>
      <c r="LL115" s="34"/>
      <c r="LM115" s="34"/>
      <c r="LN115" s="34"/>
      <c r="LO115" s="34"/>
      <c r="LP115" s="34"/>
      <c r="LQ115" s="34"/>
      <c r="LR115" s="34"/>
      <c r="LS115" s="34"/>
      <c r="LT115" s="34"/>
      <c r="LU115" s="34"/>
      <c r="LV115" s="34"/>
      <c r="LW115" s="34"/>
      <c r="LX115" s="34"/>
      <c r="LY115" s="34"/>
      <c r="LZ115" s="34"/>
      <c r="MA115" s="34"/>
      <c r="MB115" s="34"/>
      <c r="MC115" s="34"/>
      <c r="MD115" s="34"/>
      <c r="ME115" s="34"/>
      <c r="MF115" s="34"/>
      <c r="MG115" s="34"/>
      <c r="MH115" s="34"/>
      <c r="MI115" s="34"/>
      <c r="MJ115" s="34"/>
      <c r="MK115" s="34"/>
      <c r="ML115" s="34"/>
      <c r="MM115" s="34"/>
      <c r="MN115" s="34"/>
      <c r="MO115" s="34"/>
      <c r="MP115" s="34"/>
      <c r="MQ115" s="34"/>
      <c r="MR115" s="34"/>
      <c r="MS115" s="34"/>
      <c r="MT115" s="34"/>
      <c r="MU115" s="34"/>
      <c r="MV115" s="34"/>
      <c r="MW115" s="34"/>
      <c r="MX115" s="34"/>
      <c r="MY115" s="34"/>
      <c r="MZ115" s="34"/>
      <c r="NA115" s="34"/>
      <c r="NB115" s="34"/>
      <c r="NC115" s="34"/>
      <c r="ND115" s="34"/>
      <c r="NE115" s="34"/>
      <c r="NF115" s="34"/>
      <c r="NG115" s="34"/>
      <c r="NH115" s="34"/>
      <c r="NI115" s="34"/>
      <c r="NJ115" s="34"/>
      <c r="NK115" s="34"/>
      <c r="NL115" s="34"/>
      <c r="NM115" s="34"/>
      <c r="NN115" s="34"/>
      <c r="NO115" s="34"/>
      <c r="NP115" s="34"/>
      <c r="NQ115" s="34"/>
      <c r="NR115" s="34"/>
      <c r="NS115" s="34"/>
      <c r="NT115" s="34"/>
      <c r="NU115" s="34"/>
      <c r="NV115" s="34"/>
      <c r="NW115" s="34"/>
      <c r="NX115" s="34"/>
      <c r="NY115" s="34"/>
      <c r="NZ115" s="34"/>
      <c r="OA115" s="34"/>
      <c r="OB115" s="34"/>
      <c r="OC115" s="34"/>
      <c r="OD115" s="34"/>
      <c r="OE115" s="34"/>
      <c r="OF115" s="34"/>
      <c r="OG115" s="34"/>
      <c r="OH115" s="34"/>
      <c r="OI115" s="34"/>
      <c r="OJ115" s="34"/>
      <c r="OK115" s="34"/>
      <c r="OL115" s="34"/>
      <c r="OM115" s="34"/>
      <c r="ON115" s="34"/>
      <c r="OO115" s="34"/>
      <c r="OP115" s="34"/>
      <c r="OQ115" s="34"/>
      <c r="OR115" s="34"/>
      <c r="OS115" s="34"/>
      <c r="OT115" s="34"/>
      <c r="OU115" s="34"/>
      <c r="OV115" s="34"/>
      <c r="OW115" s="34"/>
      <c r="OX115" s="34"/>
      <c r="OY115" s="34"/>
      <c r="OZ115" s="34"/>
      <c r="PA115" s="34"/>
      <c r="PB115" s="34"/>
      <c r="PC115" s="34"/>
      <c r="PD115" s="34"/>
      <c r="PE115" s="34"/>
      <c r="PF115" s="34"/>
      <c r="PG115" s="34"/>
      <c r="PH115" s="34"/>
      <c r="PI115" s="34"/>
      <c r="PJ115" s="34"/>
      <c r="PK115" s="34"/>
      <c r="PL115" s="34"/>
      <c r="PM115" s="34"/>
      <c r="PN115" s="34"/>
      <c r="PO115" s="34"/>
      <c r="PP115" s="34"/>
      <c r="PQ115" s="34"/>
      <c r="PR115" s="34"/>
      <c r="PS115" s="34"/>
      <c r="PT115" s="34"/>
      <c r="PU115" s="34"/>
      <c r="PV115" s="34"/>
      <c r="PW115" s="34"/>
      <c r="PX115" s="34"/>
      <c r="PY115" s="34"/>
      <c r="PZ115" s="34"/>
      <c r="QA115" s="34"/>
      <c r="QB115" s="34"/>
      <c r="QC115" s="34"/>
      <c r="QD115" s="34"/>
      <c r="QE115" s="34"/>
      <c r="QF115" s="34"/>
      <c r="QG115" s="34"/>
      <c r="QH115" s="34"/>
      <c r="QI115" s="34"/>
      <c r="QJ115" s="34"/>
      <c r="QK115" s="34"/>
      <c r="QL115" s="34"/>
      <c r="QM115" s="34"/>
      <c r="QN115" s="34"/>
      <c r="QO115" s="34"/>
      <c r="QP115" s="34"/>
      <c r="QQ115" s="34"/>
      <c r="QR115" s="34"/>
      <c r="QS115" s="34"/>
      <c r="QT115" s="34"/>
      <c r="QU115" s="34"/>
      <c r="QV115" s="34"/>
      <c r="QW115" s="34"/>
      <c r="QX115" s="34"/>
      <c r="QY115" s="34"/>
      <c r="QZ115" s="34"/>
      <c r="RA115" s="34"/>
      <c r="RB115" s="34"/>
      <c r="RC115" s="34"/>
      <c r="RD115" s="34"/>
      <c r="RE115" s="34"/>
      <c r="RF115" s="34"/>
      <c r="RG115" s="34"/>
      <c r="RH115" s="34"/>
      <c r="RI115" s="34"/>
      <c r="RJ115" s="34"/>
      <c r="RK115" s="34"/>
      <c r="RL115" s="34"/>
      <c r="RM115" s="34"/>
      <c r="RN115" s="34"/>
      <c r="RO115" s="34"/>
      <c r="RP115" s="34"/>
      <c r="RQ115" s="34"/>
      <c r="RR115" s="34"/>
      <c r="RS115" s="34"/>
      <c r="RT115" s="34"/>
      <c r="RU115" s="34"/>
      <c r="RV115" s="34"/>
      <c r="RW115" s="34"/>
      <c r="RX115" s="34"/>
      <c r="RY115" s="34"/>
      <c r="RZ115" s="34"/>
      <c r="SA115" s="34"/>
      <c r="SB115" s="34"/>
      <c r="SC115" s="34"/>
      <c r="SD115" s="34"/>
      <c r="SE115" s="34"/>
      <c r="SF115" s="34"/>
      <c r="SG115" s="34"/>
      <c r="SH115" s="34"/>
      <c r="SI115" s="34"/>
      <c r="SJ115" s="34"/>
      <c r="SK115" s="34"/>
      <c r="SL115" s="34"/>
      <c r="SM115" s="34"/>
      <c r="SN115" s="34"/>
      <c r="SO115" s="34"/>
      <c r="SP115" s="34"/>
      <c r="SQ115" s="34"/>
      <c r="SR115" s="34"/>
      <c r="SS115" s="34"/>
      <c r="ST115" s="34"/>
      <c r="SU115" s="34"/>
      <c r="SV115" s="34"/>
      <c r="SW115" s="34"/>
      <c r="SX115" s="34"/>
      <c r="SY115" s="34"/>
      <c r="SZ115" s="34"/>
      <c r="TA115" s="34"/>
      <c r="TB115" s="34"/>
      <c r="TC115" s="34"/>
      <c r="TD115" s="34"/>
      <c r="TE115" s="34"/>
      <c r="TF115" s="34"/>
      <c r="TG115" s="34"/>
      <c r="TH115" s="34"/>
      <c r="TI115" s="34"/>
      <c r="TJ115" s="34"/>
      <c r="TK115" s="34"/>
      <c r="TL115" s="34"/>
      <c r="TM115" s="34"/>
      <c r="TN115" s="34"/>
      <c r="TO115" s="34"/>
      <c r="TP115" s="34"/>
      <c r="TQ115" s="34"/>
      <c r="TR115" s="34"/>
      <c r="TS115" s="34"/>
      <c r="TT115" s="34"/>
      <c r="TU115" s="34"/>
      <c r="TV115" s="34"/>
      <c r="TW115" s="34"/>
      <c r="TX115" s="34"/>
      <c r="TY115" s="34"/>
      <c r="TZ115" s="34"/>
      <c r="UA115" s="34"/>
      <c r="UB115" s="34"/>
      <c r="UC115" s="34"/>
      <c r="UD115" s="34"/>
      <c r="UE115" s="34"/>
      <c r="UF115" s="34"/>
      <c r="UG115" s="34"/>
      <c r="UH115" s="34"/>
      <c r="UI115" s="34"/>
      <c r="UJ115" s="34"/>
      <c r="UK115" s="34"/>
      <c r="UL115" s="34"/>
      <c r="UM115" s="34"/>
      <c r="UN115" s="34"/>
      <c r="UO115" s="34"/>
      <c r="UP115" s="34"/>
      <c r="UQ115" s="34"/>
      <c r="UR115" s="34"/>
      <c r="US115" s="34"/>
      <c r="UT115" s="34"/>
      <c r="UU115" s="34"/>
      <c r="UV115" s="34"/>
      <c r="UW115" s="34"/>
      <c r="UX115" s="34"/>
      <c r="UY115" s="34"/>
      <c r="UZ115" s="34"/>
      <c r="VA115" s="34"/>
      <c r="VB115" s="34"/>
      <c r="VC115" s="34"/>
      <c r="VD115" s="34"/>
      <c r="VE115" s="34"/>
      <c r="VF115" s="34"/>
      <c r="VG115" s="34"/>
      <c r="VH115" s="34"/>
      <c r="VI115" s="34"/>
      <c r="VJ115" s="34"/>
      <c r="VK115" s="34"/>
      <c r="VL115" s="34"/>
      <c r="VM115" s="34"/>
      <c r="VN115" s="34"/>
      <c r="VO115" s="34"/>
      <c r="VP115" s="34"/>
      <c r="VQ115" s="34"/>
      <c r="VR115" s="34"/>
      <c r="VS115" s="34"/>
      <c r="VT115" s="34"/>
      <c r="VU115" s="34"/>
      <c r="VV115" s="34"/>
      <c r="VW115" s="34"/>
      <c r="VX115" s="34"/>
      <c r="VY115" s="34"/>
      <c r="VZ115" s="34"/>
      <c r="WA115" s="34"/>
      <c r="WB115" s="34"/>
      <c r="WC115" s="34"/>
      <c r="WD115" s="34"/>
      <c r="WE115" s="34"/>
      <c r="WF115" s="34"/>
      <c r="WG115" s="34"/>
      <c r="WH115" s="34"/>
      <c r="WI115" s="34"/>
      <c r="WJ115" s="34"/>
      <c r="WK115" s="34"/>
      <c r="WL115" s="34"/>
      <c r="WM115" s="34"/>
      <c r="WN115" s="34"/>
      <c r="WO115" s="34"/>
      <c r="WP115" s="34"/>
      <c r="WQ115" s="34"/>
      <c r="WR115" s="34"/>
      <c r="WS115" s="34"/>
      <c r="WT115" s="34"/>
      <c r="WU115" s="34"/>
      <c r="WV115" s="34"/>
      <c r="WW115" s="34"/>
      <c r="WX115" s="34"/>
      <c r="WY115" s="34"/>
      <c r="WZ115" s="34"/>
      <c r="XA115" s="34"/>
      <c r="XB115" s="34"/>
      <c r="XC115" s="34"/>
      <c r="XD115" s="34"/>
      <c r="XE115" s="34"/>
      <c r="XF115" s="34"/>
      <c r="XG115" s="34"/>
      <c r="XH115" s="34"/>
      <c r="XI115" s="34"/>
      <c r="XJ115" s="34"/>
      <c r="XK115" s="34"/>
      <c r="XL115" s="34"/>
      <c r="XM115" s="34"/>
      <c r="XN115" s="34"/>
      <c r="XO115" s="34"/>
      <c r="XP115" s="34"/>
      <c r="XQ115" s="34"/>
      <c r="XR115" s="34"/>
      <c r="XS115" s="34"/>
      <c r="XT115" s="34"/>
      <c r="XU115" s="34"/>
      <c r="XV115" s="34"/>
      <c r="XW115" s="34"/>
      <c r="XX115" s="34"/>
      <c r="XY115" s="34"/>
      <c r="XZ115" s="34"/>
      <c r="YA115" s="34"/>
      <c r="YB115" s="34"/>
      <c r="YC115" s="34"/>
      <c r="YD115" s="34"/>
      <c r="YE115" s="34"/>
      <c r="YF115" s="34"/>
      <c r="YG115" s="34"/>
      <c r="YH115" s="34"/>
      <c r="YI115" s="34"/>
      <c r="YJ115" s="34"/>
      <c r="YK115" s="34"/>
      <c r="YL115" s="34"/>
      <c r="YM115" s="34"/>
      <c r="YN115" s="34"/>
      <c r="YO115" s="34"/>
      <c r="YP115" s="34"/>
      <c r="YQ115" s="34"/>
      <c r="YR115" s="34"/>
      <c r="YS115" s="34"/>
      <c r="YT115" s="34"/>
      <c r="YU115" s="34"/>
      <c r="YV115" s="34"/>
      <c r="YW115" s="34"/>
      <c r="YX115" s="34"/>
      <c r="YY115" s="34"/>
      <c r="YZ115" s="34"/>
      <c r="ZA115" s="34"/>
      <c r="ZB115" s="34"/>
      <c r="ZC115" s="34"/>
      <c r="ZD115" s="34"/>
      <c r="ZE115" s="34"/>
      <c r="ZF115" s="34"/>
      <c r="ZG115" s="34"/>
      <c r="ZH115" s="34"/>
      <c r="ZI115" s="34"/>
      <c r="ZJ115" s="34"/>
      <c r="ZK115" s="34"/>
      <c r="ZL115" s="34"/>
      <c r="ZM115" s="34"/>
      <c r="ZN115" s="34"/>
      <c r="ZO115" s="34"/>
      <c r="ZP115" s="34"/>
      <c r="ZQ115" s="34"/>
      <c r="ZR115" s="34"/>
      <c r="ZS115" s="34"/>
      <c r="ZT115" s="34"/>
      <c r="ZU115" s="34"/>
      <c r="ZV115" s="34"/>
      <c r="ZW115" s="34"/>
      <c r="ZX115" s="34"/>
      <c r="ZY115" s="34"/>
      <c r="ZZ115" s="34"/>
      <c r="AAA115" s="34"/>
      <c r="AAB115" s="34"/>
      <c r="AAC115" s="34"/>
      <c r="AAD115" s="34"/>
      <c r="AAE115" s="34"/>
      <c r="AAF115" s="34"/>
      <c r="AAG115" s="34"/>
      <c r="AAH115" s="34"/>
      <c r="AAI115" s="34"/>
      <c r="AAJ115" s="34"/>
      <c r="AAK115" s="34"/>
      <c r="AAL115" s="34"/>
      <c r="AAM115" s="34"/>
      <c r="AAN115" s="34"/>
      <c r="AAO115" s="34"/>
      <c r="AAP115" s="34"/>
      <c r="AAQ115" s="34"/>
      <c r="AAR115" s="34"/>
      <c r="AAS115" s="34"/>
      <c r="AAT115" s="34"/>
      <c r="AAU115" s="34"/>
      <c r="AAV115" s="34"/>
      <c r="AAW115" s="34"/>
      <c r="AAX115" s="34"/>
      <c r="AAY115" s="34"/>
      <c r="AAZ115" s="34"/>
      <c r="ABA115" s="34"/>
      <c r="ABB115" s="34"/>
      <c r="ABC115" s="34"/>
      <c r="ABD115" s="34"/>
      <c r="ABE115" s="34"/>
      <c r="ABF115" s="34"/>
      <c r="ABG115" s="34"/>
      <c r="ABH115" s="34"/>
      <c r="ABI115" s="34"/>
      <c r="ABJ115" s="34"/>
      <c r="ABK115" s="34"/>
      <c r="ABL115" s="34"/>
      <c r="ABM115" s="34"/>
      <c r="ABN115" s="34"/>
      <c r="ABO115" s="34"/>
      <c r="ABP115" s="34"/>
      <c r="ABQ115" s="34"/>
      <c r="ABR115" s="34"/>
      <c r="ABS115" s="34"/>
      <c r="ABT115" s="34"/>
      <c r="ABU115" s="34"/>
      <c r="ABV115" s="34"/>
      <c r="ABW115" s="34"/>
      <c r="ABX115" s="34"/>
      <c r="ABY115" s="34"/>
      <c r="ABZ115" s="34"/>
      <c r="ACA115" s="34"/>
      <c r="ACB115" s="34"/>
      <c r="ACC115" s="34"/>
      <c r="ACD115" s="34"/>
      <c r="ACE115" s="34"/>
      <c r="ACF115" s="34"/>
      <c r="ACG115" s="34"/>
      <c r="ACH115" s="34"/>
      <c r="ACI115" s="34"/>
      <c r="ACJ115" s="34"/>
      <c r="ACK115" s="34"/>
      <c r="ACL115" s="34"/>
      <c r="ACM115" s="34"/>
      <c r="ACN115" s="34"/>
      <c r="ACO115" s="34"/>
      <c r="ACP115" s="34"/>
      <c r="ACQ115" s="34"/>
      <c r="ACR115" s="34"/>
      <c r="ACS115" s="34"/>
      <c r="ACT115" s="34"/>
      <c r="ACU115" s="34"/>
      <c r="ACV115" s="34"/>
      <c r="ACW115" s="34"/>
      <c r="ACX115" s="34"/>
      <c r="ACY115" s="34"/>
      <c r="ACZ115" s="34"/>
      <c r="ADA115" s="34"/>
      <c r="ADB115" s="34"/>
      <c r="ADC115" s="34"/>
      <c r="ADD115" s="34"/>
      <c r="ADE115" s="34"/>
      <c r="ADF115" s="34"/>
      <c r="ADG115" s="34"/>
      <c r="ADH115" s="34"/>
      <c r="ADI115" s="34"/>
      <c r="ADJ115" s="34"/>
      <c r="ADK115" s="34"/>
      <c r="ADL115" s="34"/>
      <c r="ADM115" s="34"/>
      <c r="ADN115" s="34"/>
      <c r="ADO115" s="34"/>
      <c r="ADP115" s="34"/>
      <c r="ADQ115" s="34"/>
      <c r="ADR115" s="34"/>
      <c r="ADS115" s="34"/>
      <c r="ADT115" s="34"/>
      <c r="ADU115" s="34"/>
      <c r="ADV115" s="34"/>
      <c r="ADW115" s="34"/>
      <c r="ADX115" s="34"/>
      <c r="ADY115" s="34"/>
      <c r="ADZ115" s="34"/>
      <c r="AEA115" s="34"/>
      <c r="AEB115" s="34"/>
      <c r="AEC115" s="34"/>
      <c r="AED115" s="34"/>
      <c r="AEE115" s="34"/>
      <c r="AEF115" s="34"/>
      <c r="AEG115" s="34"/>
      <c r="AEH115" s="34"/>
      <c r="AEI115" s="34"/>
      <c r="AEJ115" s="34"/>
      <c r="AEK115" s="34"/>
      <c r="AEL115" s="34"/>
      <c r="AEM115" s="34"/>
      <c r="AEN115" s="34"/>
      <c r="AEO115" s="34"/>
      <c r="AEP115" s="34"/>
      <c r="AEQ115" s="34"/>
      <c r="AER115" s="34"/>
      <c r="AES115" s="34"/>
      <c r="AET115" s="34"/>
      <c r="AEU115" s="34"/>
      <c r="AEV115" s="34"/>
      <c r="AEW115" s="34"/>
      <c r="AEX115" s="34"/>
      <c r="AEY115" s="34"/>
      <c r="AEZ115" s="34"/>
      <c r="AFA115" s="34"/>
      <c r="AFB115" s="34"/>
      <c r="AFC115" s="34"/>
      <c r="AFD115" s="34"/>
      <c r="AFE115" s="34"/>
      <c r="AFF115" s="34"/>
      <c r="AFG115" s="34"/>
      <c r="AFH115" s="34"/>
      <c r="AFI115" s="34"/>
      <c r="AFJ115" s="34"/>
      <c r="AFK115" s="34"/>
      <c r="AFL115" s="34"/>
      <c r="AFM115" s="34"/>
      <c r="AFN115" s="34"/>
      <c r="AFO115" s="34"/>
      <c r="AFP115" s="34"/>
      <c r="AFQ115" s="34"/>
      <c r="AFR115" s="34"/>
      <c r="AFS115" s="34"/>
      <c r="AFT115" s="34"/>
      <c r="AFU115" s="34"/>
      <c r="AFV115" s="34"/>
      <c r="AFW115" s="34"/>
      <c r="AFX115" s="34"/>
      <c r="AFY115" s="34"/>
      <c r="AFZ115" s="34"/>
      <c r="AGA115" s="34"/>
      <c r="AGB115" s="34"/>
      <c r="AGC115" s="34"/>
      <c r="AGD115" s="34"/>
      <c r="AGE115" s="34"/>
      <c r="AGF115" s="34"/>
      <c r="AGG115" s="34"/>
      <c r="AGH115" s="34"/>
      <c r="AGI115" s="34"/>
      <c r="AGJ115" s="34"/>
      <c r="AGK115" s="34"/>
      <c r="AGL115" s="34"/>
      <c r="AGM115" s="34"/>
      <c r="AGN115" s="34"/>
      <c r="AGO115" s="34"/>
      <c r="AGP115" s="34"/>
      <c r="AGQ115" s="34"/>
      <c r="AGR115" s="34"/>
      <c r="AGS115" s="34"/>
      <c r="AGT115" s="34"/>
      <c r="AGU115" s="34"/>
      <c r="AGV115" s="34"/>
      <c r="AGW115" s="34"/>
      <c r="AGX115" s="34"/>
      <c r="AGY115" s="34"/>
      <c r="AGZ115" s="34"/>
      <c r="AHA115" s="34"/>
      <c r="AHB115" s="34"/>
      <c r="AHC115" s="34"/>
      <c r="AHD115" s="34"/>
      <c r="AHE115" s="34"/>
      <c r="AHF115" s="34"/>
      <c r="AHG115" s="34"/>
      <c r="AHH115" s="34"/>
      <c r="AHI115" s="34"/>
      <c r="AHJ115" s="34"/>
      <c r="AHK115" s="34"/>
      <c r="AHL115" s="34"/>
      <c r="AHM115" s="34"/>
      <c r="AHN115" s="34"/>
      <c r="AHO115" s="34"/>
      <c r="AHP115" s="34"/>
      <c r="AHQ115" s="34"/>
      <c r="AHR115" s="34"/>
      <c r="AHS115" s="34"/>
      <c r="AHT115" s="34"/>
      <c r="AHU115" s="34"/>
      <c r="AHV115" s="34"/>
      <c r="AHW115" s="34"/>
      <c r="AHX115" s="34"/>
      <c r="AHY115" s="34"/>
      <c r="AHZ115" s="34"/>
      <c r="AIA115" s="34"/>
      <c r="AIB115" s="34"/>
      <c r="AIC115" s="34"/>
      <c r="AID115" s="34"/>
      <c r="AIE115" s="34"/>
      <c r="AIF115" s="34"/>
      <c r="AIG115" s="34"/>
      <c r="AIH115" s="34"/>
      <c r="AII115" s="34"/>
      <c r="AIJ115" s="34"/>
      <c r="AIK115" s="34"/>
      <c r="AIL115" s="34"/>
      <c r="AIM115" s="34"/>
      <c r="AIN115" s="34"/>
      <c r="AIO115" s="34"/>
      <c r="AIP115" s="34"/>
      <c r="AIQ115" s="34"/>
      <c r="AIR115" s="34"/>
      <c r="AIS115" s="34"/>
      <c r="AIT115" s="34"/>
      <c r="AIU115" s="34"/>
      <c r="AIV115" s="34"/>
      <c r="AIW115" s="34"/>
      <c r="AIX115" s="34"/>
      <c r="AIY115" s="34"/>
      <c r="AIZ115" s="34"/>
      <c r="AJA115" s="34"/>
      <c r="AJB115" s="34"/>
      <c r="AJC115" s="34"/>
      <c r="AJD115" s="34"/>
      <c r="AJE115" s="34"/>
      <c r="AJF115" s="34"/>
      <c r="AJG115" s="34"/>
      <c r="AJH115" s="34"/>
      <c r="AJI115" s="34"/>
      <c r="AJJ115" s="34"/>
      <c r="AJK115" s="34"/>
      <c r="AJL115" s="34"/>
      <c r="AJM115" s="34"/>
      <c r="AJN115" s="34"/>
      <c r="AJO115" s="34"/>
      <c r="AJP115" s="34"/>
      <c r="AJQ115" s="34"/>
      <c r="AJR115" s="34"/>
      <c r="AJS115" s="34"/>
      <c r="AJT115" s="34"/>
      <c r="AJU115" s="34"/>
      <c r="AJV115" s="34"/>
      <c r="AJW115" s="34"/>
      <c r="AJX115" s="34"/>
      <c r="AJY115" s="34"/>
      <c r="AJZ115" s="34"/>
      <c r="AKA115" s="34"/>
      <c r="AKB115" s="34"/>
      <c r="AKC115" s="34"/>
      <c r="AKD115" s="34"/>
      <c r="AKE115" s="34"/>
      <c r="AKF115" s="34"/>
      <c r="AKG115" s="34"/>
      <c r="AKH115" s="34"/>
      <c r="AKI115" s="34"/>
      <c r="AKJ115" s="34"/>
      <c r="AKK115" s="34"/>
      <c r="AKL115" s="34"/>
      <c r="AKM115" s="34"/>
      <c r="AKN115" s="34"/>
      <c r="AKO115" s="34"/>
      <c r="AKP115" s="34"/>
      <c r="AKQ115" s="34"/>
      <c r="AKR115" s="34"/>
      <c r="AKS115" s="34"/>
      <c r="AKT115" s="34"/>
      <c r="AKU115" s="34"/>
      <c r="AKV115" s="34"/>
      <c r="AKW115" s="34"/>
      <c r="AKX115" s="34"/>
      <c r="AKY115" s="34"/>
      <c r="AKZ115" s="34"/>
      <c r="ALA115" s="34"/>
      <c r="ALB115" s="34"/>
      <c r="ALC115" s="34"/>
      <c r="ALD115" s="34"/>
      <c r="ALE115" s="34"/>
      <c r="ALF115" s="34"/>
      <c r="ALG115" s="34"/>
      <c r="ALH115" s="34"/>
      <c r="ALI115" s="34"/>
      <c r="ALJ115" s="34"/>
      <c r="ALK115" s="34"/>
      <c r="ALL115" s="34"/>
      <c r="ALM115" s="34"/>
      <c r="ALN115" s="34"/>
      <c r="ALO115" s="34"/>
      <c r="ALP115" s="34"/>
      <c r="ALQ115" s="34"/>
      <c r="ALR115" s="34"/>
      <c r="ALS115" s="34"/>
      <c r="ALT115" s="34"/>
      <c r="ALU115" s="34"/>
      <c r="ALV115" s="34"/>
      <c r="ALW115" s="34"/>
      <c r="ALX115" s="34"/>
      <c r="ALY115" s="34"/>
      <c r="ALZ115" s="34"/>
      <c r="AMA115" s="34"/>
      <c r="AMB115" s="34"/>
      <c r="AMC115" s="34"/>
      <c r="AMD115" s="34"/>
      <c r="AME115" s="34"/>
      <c r="AMF115" s="34"/>
      <c r="AMG115" s="34"/>
      <c r="AMH115" s="34"/>
      <c r="AMI115" s="34"/>
      <c r="AMJ115" s="34"/>
      <c r="AMK115" s="34"/>
    </row>
    <row r="116" spans="1:1025" x14ac:dyDescent="0.25">
      <c r="A116" s="34"/>
      <c r="B116" s="16"/>
      <c r="C116" s="19"/>
      <c r="D116" s="19"/>
      <c r="E116" s="21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4"/>
      <c r="HG116" s="34"/>
      <c r="HH116" s="34"/>
      <c r="HI116" s="34"/>
      <c r="HJ116" s="34"/>
      <c r="HK116" s="34"/>
      <c r="HL116" s="34"/>
      <c r="HM116" s="34"/>
      <c r="HN116" s="34"/>
      <c r="HO116" s="34"/>
      <c r="HP116" s="34"/>
      <c r="HQ116" s="34"/>
      <c r="HR116" s="34"/>
      <c r="HS116" s="34"/>
      <c r="HT116" s="34"/>
      <c r="HU116" s="34"/>
      <c r="HV116" s="34"/>
      <c r="HW116" s="34"/>
      <c r="HX116" s="34"/>
      <c r="HY116" s="34"/>
      <c r="HZ116" s="34"/>
      <c r="IA116" s="34"/>
      <c r="IB116" s="34"/>
      <c r="IC116" s="34"/>
      <c r="ID116" s="34"/>
      <c r="IE116" s="34"/>
      <c r="IF116" s="34"/>
      <c r="IG116" s="34"/>
      <c r="IH116" s="34"/>
      <c r="II116" s="34"/>
      <c r="IJ116" s="34"/>
      <c r="IK116" s="34"/>
      <c r="IL116" s="34"/>
      <c r="IM116" s="34"/>
      <c r="IN116" s="34"/>
      <c r="IO116" s="34"/>
      <c r="IP116" s="34"/>
      <c r="IQ116" s="34"/>
      <c r="IR116" s="34"/>
      <c r="IS116" s="34"/>
      <c r="IT116" s="34"/>
      <c r="IU116" s="34"/>
      <c r="IV116" s="34"/>
      <c r="IW116" s="34"/>
      <c r="IX116" s="34"/>
      <c r="IY116" s="34"/>
      <c r="IZ116" s="34"/>
      <c r="JA116" s="34"/>
      <c r="JB116" s="34"/>
      <c r="JC116" s="34"/>
      <c r="JD116" s="34"/>
      <c r="JE116" s="34"/>
      <c r="JF116" s="34"/>
      <c r="JG116" s="34"/>
      <c r="JH116" s="34"/>
      <c r="JI116" s="34"/>
      <c r="JJ116" s="34"/>
      <c r="JK116" s="34"/>
      <c r="JL116" s="34"/>
      <c r="JM116" s="34"/>
      <c r="JN116" s="34"/>
      <c r="JO116" s="34"/>
      <c r="JP116" s="34"/>
      <c r="JQ116" s="34"/>
      <c r="JR116" s="34"/>
      <c r="JS116" s="34"/>
      <c r="JT116" s="34"/>
      <c r="JU116" s="34"/>
      <c r="JV116" s="34"/>
      <c r="JW116" s="34"/>
      <c r="JX116" s="34"/>
      <c r="JY116" s="34"/>
      <c r="JZ116" s="34"/>
      <c r="KA116" s="34"/>
      <c r="KB116" s="34"/>
      <c r="KC116" s="34"/>
      <c r="KD116" s="34"/>
      <c r="KE116" s="34"/>
      <c r="KF116" s="34"/>
      <c r="KG116" s="34"/>
      <c r="KH116" s="34"/>
      <c r="KI116" s="34"/>
      <c r="KJ116" s="34"/>
      <c r="KK116" s="34"/>
      <c r="KL116" s="34"/>
      <c r="KM116" s="34"/>
      <c r="KN116" s="34"/>
      <c r="KO116" s="34"/>
      <c r="KP116" s="34"/>
      <c r="KQ116" s="34"/>
      <c r="KR116" s="34"/>
      <c r="KS116" s="34"/>
      <c r="KT116" s="34"/>
      <c r="KU116" s="34"/>
      <c r="KV116" s="34"/>
      <c r="KW116" s="34"/>
      <c r="KX116" s="34"/>
      <c r="KY116" s="34"/>
      <c r="KZ116" s="34"/>
      <c r="LA116" s="34"/>
      <c r="LB116" s="34"/>
      <c r="LC116" s="34"/>
      <c r="LD116" s="34"/>
      <c r="LE116" s="34"/>
      <c r="LF116" s="34"/>
      <c r="LG116" s="34"/>
      <c r="LH116" s="34"/>
      <c r="LI116" s="34"/>
      <c r="LJ116" s="34"/>
      <c r="LK116" s="34"/>
      <c r="LL116" s="34"/>
      <c r="LM116" s="34"/>
      <c r="LN116" s="34"/>
      <c r="LO116" s="34"/>
      <c r="LP116" s="34"/>
      <c r="LQ116" s="34"/>
      <c r="LR116" s="34"/>
      <c r="LS116" s="34"/>
      <c r="LT116" s="34"/>
      <c r="LU116" s="34"/>
      <c r="LV116" s="34"/>
      <c r="LW116" s="34"/>
      <c r="LX116" s="34"/>
      <c r="LY116" s="34"/>
      <c r="LZ116" s="34"/>
      <c r="MA116" s="34"/>
      <c r="MB116" s="34"/>
      <c r="MC116" s="34"/>
      <c r="MD116" s="34"/>
      <c r="ME116" s="34"/>
      <c r="MF116" s="34"/>
      <c r="MG116" s="34"/>
      <c r="MH116" s="34"/>
      <c r="MI116" s="34"/>
      <c r="MJ116" s="34"/>
      <c r="MK116" s="34"/>
      <c r="ML116" s="34"/>
      <c r="MM116" s="34"/>
      <c r="MN116" s="34"/>
      <c r="MO116" s="34"/>
      <c r="MP116" s="34"/>
      <c r="MQ116" s="34"/>
      <c r="MR116" s="34"/>
      <c r="MS116" s="34"/>
      <c r="MT116" s="34"/>
      <c r="MU116" s="34"/>
      <c r="MV116" s="34"/>
      <c r="MW116" s="34"/>
      <c r="MX116" s="34"/>
      <c r="MY116" s="34"/>
      <c r="MZ116" s="34"/>
      <c r="NA116" s="34"/>
      <c r="NB116" s="34"/>
      <c r="NC116" s="34"/>
      <c r="ND116" s="34"/>
      <c r="NE116" s="34"/>
      <c r="NF116" s="34"/>
      <c r="NG116" s="34"/>
      <c r="NH116" s="34"/>
      <c r="NI116" s="34"/>
      <c r="NJ116" s="34"/>
      <c r="NK116" s="34"/>
      <c r="NL116" s="34"/>
      <c r="NM116" s="34"/>
      <c r="NN116" s="34"/>
      <c r="NO116" s="34"/>
      <c r="NP116" s="34"/>
      <c r="NQ116" s="34"/>
      <c r="NR116" s="34"/>
      <c r="NS116" s="34"/>
      <c r="NT116" s="34"/>
      <c r="NU116" s="34"/>
      <c r="NV116" s="34"/>
      <c r="NW116" s="34"/>
      <c r="NX116" s="34"/>
      <c r="NY116" s="34"/>
      <c r="NZ116" s="34"/>
      <c r="OA116" s="34"/>
      <c r="OB116" s="34"/>
      <c r="OC116" s="34"/>
      <c r="OD116" s="34"/>
      <c r="OE116" s="34"/>
      <c r="OF116" s="34"/>
      <c r="OG116" s="34"/>
      <c r="OH116" s="34"/>
      <c r="OI116" s="34"/>
      <c r="OJ116" s="34"/>
      <c r="OK116" s="34"/>
      <c r="OL116" s="34"/>
      <c r="OM116" s="34"/>
      <c r="ON116" s="34"/>
      <c r="OO116" s="34"/>
      <c r="OP116" s="34"/>
      <c r="OQ116" s="34"/>
      <c r="OR116" s="34"/>
      <c r="OS116" s="34"/>
      <c r="OT116" s="34"/>
      <c r="OU116" s="34"/>
      <c r="OV116" s="34"/>
      <c r="OW116" s="34"/>
      <c r="OX116" s="34"/>
      <c r="OY116" s="34"/>
      <c r="OZ116" s="34"/>
      <c r="PA116" s="34"/>
      <c r="PB116" s="34"/>
      <c r="PC116" s="34"/>
      <c r="PD116" s="34"/>
      <c r="PE116" s="34"/>
      <c r="PF116" s="34"/>
      <c r="PG116" s="34"/>
      <c r="PH116" s="34"/>
      <c r="PI116" s="34"/>
      <c r="PJ116" s="34"/>
      <c r="PK116" s="34"/>
      <c r="PL116" s="34"/>
      <c r="PM116" s="34"/>
      <c r="PN116" s="34"/>
      <c r="PO116" s="34"/>
      <c r="PP116" s="34"/>
      <c r="PQ116" s="34"/>
      <c r="PR116" s="34"/>
      <c r="PS116" s="34"/>
      <c r="PT116" s="34"/>
      <c r="PU116" s="34"/>
      <c r="PV116" s="34"/>
      <c r="PW116" s="34"/>
      <c r="PX116" s="34"/>
      <c r="PY116" s="34"/>
      <c r="PZ116" s="34"/>
      <c r="QA116" s="34"/>
      <c r="QB116" s="34"/>
      <c r="QC116" s="34"/>
      <c r="QD116" s="34"/>
      <c r="QE116" s="34"/>
      <c r="QF116" s="34"/>
      <c r="QG116" s="34"/>
      <c r="QH116" s="34"/>
      <c r="QI116" s="34"/>
      <c r="QJ116" s="34"/>
      <c r="QK116" s="34"/>
      <c r="QL116" s="34"/>
      <c r="QM116" s="34"/>
      <c r="QN116" s="34"/>
      <c r="QO116" s="34"/>
      <c r="QP116" s="34"/>
      <c r="QQ116" s="34"/>
      <c r="QR116" s="34"/>
      <c r="QS116" s="34"/>
      <c r="QT116" s="34"/>
      <c r="QU116" s="34"/>
      <c r="QV116" s="34"/>
      <c r="QW116" s="34"/>
      <c r="QX116" s="34"/>
      <c r="QY116" s="34"/>
      <c r="QZ116" s="34"/>
      <c r="RA116" s="34"/>
      <c r="RB116" s="34"/>
      <c r="RC116" s="34"/>
      <c r="RD116" s="34"/>
      <c r="RE116" s="34"/>
      <c r="RF116" s="34"/>
      <c r="RG116" s="34"/>
      <c r="RH116" s="34"/>
      <c r="RI116" s="34"/>
      <c r="RJ116" s="34"/>
      <c r="RK116" s="34"/>
      <c r="RL116" s="34"/>
      <c r="RM116" s="34"/>
      <c r="RN116" s="34"/>
      <c r="RO116" s="34"/>
      <c r="RP116" s="34"/>
      <c r="RQ116" s="34"/>
      <c r="RR116" s="34"/>
      <c r="RS116" s="34"/>
      <c r="RT116" s="34"/>
      <c r="RU116" s="34"/>
      <c r="RV116" s="34"/>
      <c r="RW116" s="34"/>
      <c r="RX116" s="34"/>
      <c r="RY116" s="34"/>
      <c r="RZ116" s="34"/>
      <c r="SA116" s="34"/>
      <c r="SB116" s="34"/>
      <c r="SC116" s="34"/>
      <c r="SD116" s="34"/>
      <c r="SE116" s="34"/>
      <c r="SF116" s="34"/>
      <c r="SG116" s="34"/>
      <c r="SH116" s="34"/>
      <c r="SI116" s="34"/>
      <c r="SJ116" s="34"/>
      <c r="SK116" s="34"/>
      <c r="SL116" s="34"/>
      <c r="SM116" s="34"/>
      <c r="SN116" s="34"/>
      <c r="SO116" s="34"/>
      <c r="SP116" s="34"/>
      <c r="SQ116" s="34"/>
      <c r="SR116" s="34"/>
      <c r="SS116" s="34"/>
      <c r="ST116" s="34"/>
      <c r="SU116" s="34"/>
      <c r="SV116" s="34"/>
      <c r="SW116" s="34"/>
      <c r="SX116" s="34"/>
      <c r="SY116" s="34"/>
      <c r="SZ116" s="34"/>
      <c r="TA116" s="34"/>
      <c r="TB116" s="34"/>
      <c r="TC116" s="34"/>
      <c r="TD116" s="34"/>
      <c r="TE116" s="34"/>
      <c r="TF116" s="34"/>
      <c r="TG116" s="34"/>
      <c r="TH116" s="34"/>
      <c r="TI116" s="34"/>
      <c r="TJ116" s="34"/>
      <c r="TK116" s="34"/>
      <c r="TL116" s="34"/>
      <c r="TM116" s="34"/>
      <c r="TN116" s="34"/>
      <c r="TO116" s="34"/>
      <c r="TP116" s="34"/>
      <c r="TQ116" s="34"/>
      <c r="TR116" s="34"/>
      <c r="TS116" s="34"/>
      <c r="TT116" s="34"/>
      <c r="TU116" s="34"/>
      <c r="TV116" s="34"/>
      <c r="TW116" s="34"/>
      <c r="TX116" s="34"/>
      <c r="TY116" s="34"/>
      <c r="TZ116" s="34"/>
      <c r="UA116" s="34"/>
      <c r="UB116" s="34"/>
      <c r="UC116" s="34"/>
      <c r="UD116" s="34"/>
      <c r="UE116" s="34"/>
      <c r="UF116" s="34"/>
      <c r="UG116" s="34"/>
      <c r="UH116" s="34"/>
      <c r="UI116" s="34"/>
      <c r="UJ116" s="34"/>
      <c r="UK116" s="34"/>
      <c r="UL116" s="34"/>
      <c r="UM116" s="34"/>
      <c r="UN116" s="34"/>
      <c r="UO116" s="34"/>
      <c r="UP116" s="34"/>
      <c r="UQ116" s="34"/>
      <c r="UR116" s="34"/>
      <c r="US116" s="34"/>
      <c r="UT116" s="34"/>
      <c r="UU116" s="34"/>
      <c r="UV116" s="34"/>
      <c r="UW116" s="34"/>
      <c r="UX116" s="34"/>
      <c r="UY116" s="34"/>
      <c r="UZ116" s="34"/>
      <c r="VA116" s="34"/>
      <c r="VB116" s="34"/>
      <c r="VC116" s="34"/>
      <c r="VD116" s="34"/>
      <c r="VE116" s="34"/>
      <c r="VF116" s="34"/>
      <c r="VG116" s="34"/>
      <c r="VH116" s="34"/>
      <c r="VI116" s="34"/>
      <c r="VJ116" s="34"/>
      <c r="VK116" s="34"/>
      <c r="VL116" s="34"/>
      <c r="VM116" s="34"/>
      <c r="VN116" s="34"/>
      <c r="VO116" s="34"/>
      <c r="VP116" s="34"/>
      <c r="VQ116" s="34"/>
      <c r="VR116" s="34"/>
      <c r="VS116" s="34"/>
      <c r="VT116" s="34"/>
      <c r="VU116" s="34"/>
      <c r="VV116" s="34"/>
      <c r="VW116" s="34"/>
      <c r="VX116" s="34"/>
      <c r="VY116" s="34"/>
      <c r="VZ116" s="34"/>
      <c r="WA116" s="34"/>
      <c r="WB116" s="34"/>
      <c r="WC116" s="34"/>
      <c r="WD116" s="34"/>
      <c r="WE116" s="34"/>
      <c r="WF116" s="34"/>
      <c r="WG116" s="34"/>
      <c r="WH116" s="34"/>
      <c r="WI116" s="34"/>
      <c r="WJ116" s="34"/>
      <c r="WK116" s="34"/>
      <c r="WL116" s="34"/>
      <c r="WM116" s="34"/>
      <c r="WN116" s="34"/>
      <c r="WO116" s="34"/>
      <c r="WP116" s="34"/>
      <c r="WQ116" s="34"/>
      <c r="WR116" s="34"/>
      <c r="WS116" s="34"/>
      <c r="WT116" s="34"/>
      <c r="WU116" s="34"/>
      <c r="WV116" s="34"/>
      <c r="WW116" s="34"/>
      <c r="WX116" s="34"/>
      <c r="WY116" s="34"/>
      <c r="WZ116" s="34"/>
      <c r="XA116" s="34"/>
      <c r="XB116" s="34"/>
      <c r="XC116" s="34"/>
      <c r="XD116" s="34"/>
      <c r="XE116" s="34"/>
      <c r="XF116" s="34"/>
      <c r="XG116" s="34"/>
      <c r="XH116" s="34"/>
      <c r="XI116" s="34"/>
      <c r="XJ116" s="34"/>
      <c r="XK116" s="34"/>
      <c r="XL116" s="34"/>
      <c r="XM116" s="34"/>
      <c r="XN116" s="34"/>
      <c r="XO116" s="34"/>
      <c r="XP116" s="34"/>
      <c r="XQ116" s="34"/>
      <c r="XR116" s="34"/>
      <c r="XS116" s="34"/>
      <c r="XT116" s="34"/>
      <c r="XU116" s="34"/>
      <c r="XV116" s="34"/>
      <c r="XW116" s="34"/>
      <c r="XX116" s="34"/>
      <c r="XY116" s="34"/>
      <c r="XZ116" s="34"/>
      <c r="YA116" s="34"/>
      <c r="YB116" s="34"/>
      <c r="YC116" s="34"/>
      <c r="YD116" s="34"/>
      <c r="YE116" s="34"/>
      <c r="YF116" s="34"/>
      <c r="YG116" s="34"/>
      <c r="YH116" s="34"/>
      <c r="YI116" s="34"/>
      <c r="YJ116" s="34"/>
      <c r="YK116" s="34"/>
      <c r="YL116" s="34"/>
      <c r="YM116" s="34"/>
      <c r="YN116" s="34"/>
      <c r="YO116" s="34"/>
      <c r="YP116" s="34"/>
      <c r="YQ116" s="34"/>
      <c r="YR116" s="34"/>
      <c r="YS116" s="34"/>
      <c r="YT116" s="34"/>
      <c r="YU116" s="34"/>
      <c r="YV116" s="34"/>
      <c r="YW116" s="34"/>
      <c r="YX116" s="34"/>
      <c r="YY116" s="34"/>
      <c r="YZ116" s="34"/>
      <c r="ZA116" s="34"/>
      <c r="ZB116" s="34"/>
      <c r="ZC116" s="34"/>
      <c r="ZD116" s="34"/>
      <c r="ZE116" s="34"/>
      <c r="ZF116" s="34"/>
      <c r="ZG116" s="34"/>
      <c r="ZH116" s="34"/>
      <c r="ZI116" s="34"/>
      <c r="ZJ116" s="34"/>
      <c r="ZK116" s="34"/>
      <c r="ZL116" s="34"/>
      <c r="ZM116" s="34"/>
      <c r="ZN116" s="34"/>
      <c r="ZO116" s="34"/>
      <c r="ZP116" s="34"/>
      <c r="ZQ116" s="34"/>
      <c r="ZR116" s="34"/>
      <c r="ZS116" s="34"/>
      <c r="ZT116" s="34"/>
      <c r="ZU116" s="34"/>
      <c r="ZV116" s="34"/>
      <c r="ZW116" s="34"/>
      <c r="ZX116" s="34"/>
      <c r="ZY116" s="34"/>
      <c r="ZZ116" s="34"/>
      <c r="AAA116" s="34"/>
      <c r="AAB116" s="34"/>
      <c r="AAC116" s="34"/>
      <c r="AAD116" s="34"/>
      <c r="AAE116" s="34"/>
      <c r="AAF116" s="34"/>
      <c r="AAG116" s="34"/>
      <c r="AAH116" s="34"/>
      <c r="AAI116" s="34"/>
      <c r="AAJ116" s="34"/>
      <c r="AAK116" s="34"/>
      <c r="AAL116" s="34"/>
      <c r="AAM116" s="34"/>
      <c r="AAN116" s="34"/>
      <c r="AAO116" s="34"/>
      <c r="AAP116" s="34"/>
      <c r="AAQ116" s="34"/>
      <c r="AAR116" s="34"/>
      <c r="AAS116" s="34"/>
      <c r="AAT116" s="34"/>
      <c r="AAU116" s="34"/>
      <c r="AAV116" s="34"/>
      <c r="AAW116" s="34"/>
      <c r="AAX116" s="34"/>
      <c r="AAY116" s="34"/>
      <c r="AAZ116" s="34"/>
      <c r="ABA116" s="34"/>
      <c r="ABB116" s="34"/>
      <c r="ABC116" s="34"/>
      <c r="ABD116" s="34"/>
      <c r="ABE116" s="34"/>
      <c r="ABF116" s="34"/>
      <c r="ABG116" s="34"/>
      <c r="ABH116" s="34"/>
      <c r="ABI116" s="34"/>
      <c r="ABJ116" s="34"/>
      <c r="ABK116" s="34"/>
      <c r="ABL116" s="34"/>
      <c r="ABM116" s="34"/>
      <c r="ABN116" s="34"/>
      <c r="ABO116" s="34"/>
      <c r="ABP116" s="34"/>
      <c r="ABQ116" s="34"/>
      <c r="ABR116" s="34"/>
      <c r="ABS116" s="34"/>
      <c r="ABT116" s="34"/>
      <c r="ABU116" s="34"/>
      <c r="ABV116" s="34"/>
      <c r="ABW116" s="34"/>
      <c r="ABX116" s="34"/>
      <c r="ABY116" s="34"/>
      <c r="ABZ116" s="34"/>
      <c r="ACA116" s="34"/>
      <c r="ACB116" s="34"/>
      <c r="ACC116" s="34"/>
      <c r="ACD116" s="34"/>
      <c r="ACE116" s="34"/>
      <c r="ACF116" s="34"/>
      <c r="ACG116" s="34"/>
      <c r="ACH116" s="34"/>
      <c r="ACI116" s="34"/>
      <c r="ACJ116" s="34"/>
      <c r="ACK116" s="34"/>
      <c r="ACL116" s="34"/>
      <c r="ACM116" s="34"/>
      <c r="ACN116" s="34"/>
      <c r="ACO116" s="34"/>
      <c r="ACP116" s="34"/>
      <c r="ACQ116" s="34"/>
      <c r="ACR116" s="34"/>
      <c r="ACS116" s="34"/>
      <c r="ACT116" s="34"/>
      <c r="ACU116" s="34"/>
      <c r="ACV116" s="34"/>
      <c r="ACW116" s="34"/>
      <c r="ACX116" s="34"/>
      <c r="ACY116" s="34"/>
      <c r="ACZ116" s="34"/>
      <c r="ADA116" s="34"/>
      <c r="ADB116" s="34"/>
      <c r="ADC116" s="34"/>
      <c r="ADD116" s="34"/>
      <c r="ADE116" s="34"/>
      <c r="ADF116" s="34"/>
      <c r="ADG116" s="34"/>
      <c r="ADH116" s="34"/>
      <c r="ADI116" s="34"/>
      <c r="ADJ116" s="34"/>
      <c r="ADK116" s="34"/>
      <c r="ADL116" s="34"/>
      <c r="ADM116" s="34"/>
      <c r="ADN116" s="34"/>
      <c r="ADO116" s="34"/>
      <c r="ADP116" s="34"/>
      <c r="ADQ116" s="34"/>
      <c r="ADR116" s="34"/>
      <c r="ADS116" s="34"/>
      <c r="ADT116" s="34"/>
      <c r="ADU116" s="34"/>
      <c r="ADV116" s="34"/>
      <c r="ADW116" s="34"/>
      <c r="ADX116" s="34"/>
      <c r="ADY116" s="34"/>
      <c r="ADZ116" s="34"/>
      <c r="AEA116" s="34"/>
      <c r="AEB116" s="34"/>
      <c r="AEC116" s="34"/>
      <c r="AED116" s="34"/>
      <c r="AEE116" s="34"/>
      <c r="AEF116" s="34"/>
      <c r="AEG116" s="34"/>
      <c r="AEH116" s="34"/>
      <c r="AEI116" s="34"/>
      <c r="AEJ116" s="34"/>
      <c r="AEK116" s="34"/>
      <c r="AEL116" s="34"/>
      <c r="AEM116" s="34"/>
      <c r="AEN116" s="34"/>
      <c r="AEO116" s="34"/>
      <c r="AEP116" s="34"/>
      <c r="AEQ116" s="34"/>
      <c r="AER116" s="34"/>
      <c r="AES116" s="34"/>
      <c r="AET116" s="34"/>
      <c r="AEU116" s="34"/>
      <c r="AEV116" s="34"/>
      <c r="AEW116" s="34"/>
      <c r="AEX116" s="34"/>
      <c r="AEY116" s="34"/>
      <c r="AEZ116" s="34"/>
      <c r="AFA116" s="34"/>
      <c r="AFB116" s="34"/>
      <c r="AFC116" s="34"/>
      <c r="AFD116" s="34"/>
      <c r="AFE116" s="34"/>
      <c r="AFF116" s="34"/>
      <c r="AFG116" s="34"/>
      <c r="AFH116" s="34"/>
      <c r="AFI116" s="34"/>
      <c r="AFJ116" s="34"/>
      <c r="AFK116" s="34"/>
      <c r="AFL116" s="34"/>
      <c r="AFM116" s="34"/>
      <c r="AFN116" s="34"/>
      <c r="AFO116" s="34"/>
      <c r="AFP116" s="34"/>
      <c r="AFQ116" s="34"/>
      <c r="AFR116" s="34"/>
      <c r="AFS116" s="34"/>
      <c r="AFT116" s="34"/>
      <c r="AFU116" s="34"/>
      <c r="AFV116" s="34"/>
      <c r="AFW116" s="34"/>
      <c r="AFX116" s="34"/>
      <c r="AFY116" s="34"/>
      <c r="AFZ116" s="34"/>
      <c r="AGA116" s="34"/>
      <c r="AGB116" s="34"/>
      <c r="AGC116" s="34"/>
      <c r="AGD116" s="34"/>
      <c r="AGE116" s="34"/>
      <c r="AGF116" s="34"/>
      <c r="AGG116" s="34"/>
      <c r="AGH116" s="34"/>
      <c r="AGI116" s="34"/>
      <c r="AGJ116" s="34"/>
      <c r="AGK116" s="34"/>
      <c r="AGL116" s="34"/>
      <c r="AGM116" s="34"/>
      <c r="AGN116" s="34"/>
      <c r="AGO116" s="34"/>
      <c r="AGP116" s="34"/>
      <c r="AGQ116" s="34"/>
      <c r="AGR116" s="34"/>
      <c r="AGS116" s="34"/>
      <c r="AGT116" s="34"/>
      <c r="AGU116" s="34"/>
      <c r="AGV116" s="34"/>
      <c r="AGW116" s="34"/>
      <c r="AGX116" s="34"/>
      <c r="AGY116" s="34"/>
      <c r="AGZ116" s="34"/>
      <c r="AHA116" s="34"/>
      <c r="AHB116" s="34"/>
      <c r="AHC116" s="34"/>
      <c r="AHD116" s="34"/>
      <c r="AHE116" s="34"/>
      <c r="AHF116" s="34"/>
      <c r="AHG116" s="34"/>
      <c r="AHH116" s="34"/>
      <c r="AHI116" s="34"/>
      <c r="AHJ116" s="34"/>
      <c r="AHK116" s="34"/>
      <c r="AHL116" s="34"/>
      <c r="AHM116" s="34"/>
      <c r="AHN116" s="34"/>
      <c r="AHO116" s="34"/>
      <c r="AHP116" s="34"/>
      <c r="AHQ116" s="34"/>
      <c r="AHR116" s="34"/>
      <c r="AHS116" s="34"/>
      <c r="AHT116" s="34"/>
      <c r="AHU116" s="34"/>
      <c r="AHV116" s="34"/>
      <c r="AHW116" s="34"/>
      <c r="AHX116" s="34"/>
      <c r="AHY116" s="34"/>
      <c r="AHZ116" s="34"/>
      <c r="AIA116" s="34"/>
      <c r="AIB116" s="34"/>
      <c r="AIC116" s="34"/>
      <c r="AID116" s="34"/>
      <c r="AIE116" s="34"/>
      <c r="AIF116" s="34"/>
      <c r="AIG116" s="34"/>
      <c r="AIH116" s="34"/>
      <c r="AII116" s="34"/>
      <c r="AIJ116" s="34"/>
      <c r="AIK116" s="34"/>
      <c r="AIL116" s="34"/>
      <c r="AIM116" s="34"/>
      <c r="AIN116" s="34"/>
      <c r="AIO116" s="34"/>
      <c r="AIP116" s="34"/>
      <c r="AIQ116" s="34"/>
      <c r="AIR116" s="34"/>
      <c r="AIS116" s="34"/>
      <c r="AIT116" s="34"/>
      <c r="AIU116" s="34"/>
      <c r="AIV116" s="34"/>
      <c r="AIW116" s="34"/>
      <c r="AIX116" s="34"/>
      <c r="AIY116" s="34"/>
      <c r="AIZ116" s="34"/>
      <c r="AJA116" s="34"/>
      <c r="AJB116" s="34"/>
      <c r="AJC116" s="34"/>
      <c r="AJD116" s="34"/>
      <c r="AJE116" s="34"/>
      <c r="AJF116" s="34"/>
      <c r="AJG116" s="34"/>
      <c r="AJH116" s="34"/>
      <c r="AJI116" s="34"/>
      <c r="AJJ116" s="34"/>
      <c r="AJK116" s="34"/>
      <c r="AJL116" s="34"/>
      <c r="AJM116" s="34"/>
      <c r="AJN116" s="34"/>
      <c r="AJO116" s="34"/>
      <c r="AJP116" s="34"/>
      <c r="AJQ116" s="34"/>
      <c r="AJR116" s="34"/>
      <c r="AJS116" s="34"/>
      <c r="AJT116" s="34"/>
      <c r="AJU116" s="34"/>
      <c r="AJV116" s="34"/>
      <c r="AJW116" s="34"/>
      <c r="AJX116" s="34"/>
      <c r="AJY116" s="34"/>
      <c r="AJZ116" s="34"/>
      <c r="AKA116" s="34"/>
      <c r="AKB116" s="34"/>
      <c r="AKC116" s="34"/>
      <c r="AKD116" s="34"/>
      <c r="AKE116" s="34"/>
      <c r="AKF116" s="34"/>
      <c r="AKG116" s="34"/>
      <c r="AKH116" s="34"/>
      <c r="AKI116" s="34"/>
      <c r="AKJ116" s="34"/>
      <c r="AKK116" s="34"/>
      <c r="AKL116" s="34"/>
      <c r="AKM116" s="34"/>
      <c r="AKN116" s="34"/>
      <c r="AKO116" s="34"/>
      <c r="AKP116" s="34"/>
      <c r="AKQ116" s="34"/>
      <c r="AKR116" s="34"/>
      <c r="AKS116" s="34"/>
      <c r="AKT116" s="34"/>
      <c r="AKU116" s="34"/>
      <c r="AKV116" s="34"/>
      <c r="AKW116" s="34"/>
      <c r="AKX116" s="34"/>
      <c r="AKY116" s="34"/>
      <c r="AKZ116" s="34"/>
      <c r="ALA116" s="34"/>
      <c r="ALB116" s="34"/>
      <c r="ALC116" s="34"/>
      <c r="ALD116" s="34"/>
      <c r="ALE116" s="34"/>
      <c r="ALF116" s="34"/>
      <c r="ALG116" s="34"/>
      <c r="ALH116" s="34"/>
      <c r="ALI116" s="34"/>
      <c r="ALJ116" s="34"/>
      <c r="ALK116" s="34"/>
      <c r="ALL116" s="34"/>
      <c r="ALM116" s="34"/>
      <c r="ALN116" s="34"/>
      <c r="ALO116" s="34"/>
      <c r="ALP116" s="34"/>
      <c r="ALQ116" s="34"/>
      <c r="ALR116" s="34"/>
      <c r="ALS116" s="34"/>
      <c r="ALT116" s="34"/>
      <c r="ALU116" s="34"/>
      <c r="ALV116" s="34"/>
      <c r="ALW116" s="34"/>
      <c r="ALX116" s="34"/>
      <c r="ALY116" s="34"/>
      <c r="ALZ116" s="34"/>
      <c r="AMA116" s="34"/>
      <c r="AMB116" s="34"/>
      <c r="AMC116" s="34"/>
      <c r="AMD116" s="34"/>
      <c r="AME116" s="34"/>
      <c r="AMF116" s="34"/>
      <c r="AMG116" s="34"/>
      <c r="AMH116" s="34"/>
      <c r="AMI116" s="34"/>
      <c r="AMJ116" s="34"/>
      <c r="AMK116" s="34"/>
    </row>
    <row r="117" spans="1:1025" ht="16.5" x14ac:dyDescent="0.25">
      <c r="A117" s="34"/>
      <c r="B117" s="16"/>
      <c r="C117" s="29">
        <f>SUM(C111+C115)</f>
        <v>2455.2099999999996</v>
      </c>
      <c r="D117" s="60">
        <f>D110+D115</f>
        <v>0</v>
      </c>
      <c r="E117" s="24">
        <f>C117+D117</f>
        <v>2455.2099999999996</v>
      </c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  <c r="GS117" s="34"/>
      <c r="GT117" s="34"/>
      <c r="GU117" s="34"/>
      <c r="GV117" s="34"/>
      <c r="GW117" s="34"/>
      <c r="GX117" s="34"/>
      <c r="GY117" s="34"/>
      <c r="GZ117" s="34"/>
      <c r="HA117" s="34"/>
      <c r="HB117" s="34"/>
      <c r="HC117" s="34"/>
      <c r="HD117" s="34"/>
      <c r="HE117" s="34"/>
      <c r="HF117" s="34"/>
      <c r="HG117" s="34"/>
      <c r="HH117" s="34"/>
      <c r="HI117" s="34"/>
      <c r="HJ117" s="34"/>
      <c r="HK117" s="34"/>
      <c r="HL117" s="34"/>
      <c r="HM117" s="34"/>
      <c r="HN117" s="34"/>
      <c r="HO117" s="34"/>
      <c r="HP117" s="34"/>
      <c r="HQ117" s="34"/>
      <c r="HR117" s="34"/>
      <c r="HS117" s="34"/>
      <c r="HT117" s="34"/>
      <c r="HU117" s="34"/>
      <c r="HV117" s="34"/>
      <c r="HW117" s="34"/>
      <c r="HX117" s="34"/>
      <c r="HY117" s="34"/>
      <c r="HZ117" s="34"/>
      <c r="IA117" s="34"/>
      <c r="IB117" s="34"/>
      <c r="IC117" s="34"/>
      <c r="ID117" s="34"/>
      <c r="IE117" s="34"/>
      <c r="IF117" s="34"/>
      <c r="IG117" s="34"/>
      <c r="IH117" s="34"/>
      <c r="II117" s="34"/>
      <c r="IJ117" s="34"/>
      <c r="IK117" s="34"/>
      <c r="IL117" s="34"/>
      <c r="IM117" s="34"/>
      <c r="IN117" s="34"/>
      <c r="IO117" s="34"/>
      <c r="IP117" s="34"/>
      <c r="IQ117" s="34"/>
      <c r="IR117" s="34"/>
      <c r="IS117" s="34"/>
      <c r="IT117" s="34"/>
      <c r="IU117" s="34"/>
      <c r="IV117" s="34"/>
      <c r="IW117" s="34"/>
      <c r="IX117" s="34"/>
      <c r="IY117" s="34"/>
      <c r="IZ117" s="34"/>
      <c r="JA117" s="34"/>
      <c r="JB117" s="34"/>
      <c r="JC117" s="34"/>
      <c r="JD117" s="34"/>
      <c r="JE117" s="34"/>
      <c r="JF117" s="34"/>
      <c r="JG117" s="34"/>
      <c r="JH117" s="34"/>
      <c r="JI117" s="34"/>
      <c r="JJ117" s="34"/>
      <c r="JK117" s="34"/>
      <c r="JL117" s="34"/>
      <c r="JM117" s="34"/>
      <c r="JN117" s="34"/>
      <c r="JO117" s="34"/>
      <c r="JP117" s="34"/>
      <c r="JQ117" s="34"/>
      <c r="JR117" s="34"/>
      <c r="JS117" s="34"/>
      <c r="JT117" s="34"/>
      <c r="JU117" s="34"/>
      <c r="JV117" s="34"/>
      <c r="JW117" s="34"/>
      <c r="JX117" s="34"/>
      <c r="JY117" s="34"/>
      <c r="JZ117" s="34"/>
      <c r="KA117" s="34"/>
      <c r="KB117" s="34"/>
      <c r="KC117" s="34"/>
      <c r="KD117" s="34"/>
      <c r="KE117" s="34"/>
      <c r="KF117" s="34"/>
      <c r="KG117" s="34"/>
      <c r="KH117" s="34"/>
      <c r="KI117" s="34"/>
      <c r="KJ117" s="34"/>
      <c r="KK117" s="34"/>
      <c r="KL117" s="34"/>
      <c r="KM117" s="34"/>
      <c r="KN117" s="34"/>
      <c r="KO117" s="34"/>
      <c r="KP117" s="34"/>
      <c r="KQ117" s="34"/>
      <c r="KR117" s="34"/>
      <c r="KS117" s="34"/>
      <c r="KT117" s="34"/>
      <c r="KU117" s="34"/>
      <c r="KV117" s="34"/>
      <c r="KW117" s="34"/>
      <c r="KX117" s="34"/>
      <c r="KY117" s="34"/>
      <c r="KZ117" s="34"/>
      <c r="LA117" s="34"/>
      <c r="LB117" s="34"/>
      <c r="LC117" s="34"/>
      <c r="LD117" s="34"/>
      <c r="LE117" s="34"/>
      <c r="LF117" s="34"/>
      <c r="LG117" s="34"/>
      <c r="LH117" s="34"/>
      <c r="LI117" s="34"/>
      <c r="LJ117" s="34"/>
      <c r="LK117" s="34"/>
      <c r="LL117" s="34"/>
      <c r="LM117" s="34"/>
      <c r="LN117" s="34"/>
      <c r="LO117" s="34"/>
      <c r="LP117" s="34"/>
      <c r="LQ117" s="34"/>
      <c r="LR117" s="34"/>
      <c r="LS117" s="34"/>
      <c r="LT117" s="34"/>
      <c r="LU117" s="34"/>
      <c r="LV117" s="34"/>
      <c r="LW117" s="34"/>
      <c r="LX117" s="34"/>
      <c r="LY117" s="34"/>
      <c r="LZ117" s="34"/>
      <c r="MA117" s="34"/>
      <c r="MB117" s="34"/>
      <c r="MC117" s="34"/>
      <c r="MD117" s="34"/>
      <c r="ME117" s="34"/>
      <c r="MF117" s="34"/>
      <c r="MG117" s="34"/>
      <c r="MH117" s="34"/>
      <c r="MI117" s="34"/>
      <c r="MJ117" s="34"/>
      <c r="MK117" s="34"/>
      <c r="ML117" s="34"/>
      <c r="MM117" s="34"/>
      <c r="MN117" s="34"/>
      <c r="MO117" s="34"/>
      <c r="MP117" s="34"/>
      <c r="MQ117" s="34"/>
      <c r="MR117" s="34"/>
      <c r="MS117" s="34"/>
      <c r="MT117" s="34"/>
      <c r="MU117" s="34"/>
      <c r="MV117" s="34"/>
      <c r="MW117" s="34"/>
      <c r="MX117" s="34"/>
      <c r="MY117" s="34"/>
      <c r="MZ117" s="34"/>
      <c r="NA117" s="34"/>
      <c r="NB117" s="34"/>
      <c r="NC117" s="34"/>
      <c r="ND117" s="34"/>
      <c r="NE117" s="34"/>
      <c r="NF117" s="34"/>
      <c r="NG117" s="34"/>
      <c r="NH117" s="34"/>
      <c r="NI117" s="34"/>
      <c r="NJ117" s="34"/>
      <c r="NK117" s="34"/>
      <c r="NL117" s="34"/>
      <c r="NM117" s="34"/>
      <c r="NN117" s="34"/>
      <c r="NO117" s="34"/>
      <c r="NP117" s="34"/>
      <c r="NQ117" s="34"/>
      <c r="NR117" s="34"/>
      <c r="NS117" s="34"/>
      <c r="NT117" s="34"/>
      <c r="NU117" s="34"/>
      <c r="NV117" s="34"/>
      <c r="NW117" s="34"/>
      <c r="NX117" s="34"/>
      <c r="NY117" s="34"/>
      <c r="NZ117" s="34"/>
      <c r="OA117" s="34"/>
      <c r="OB117" s="34"/>
      <c r="OC117" s="34"/>
      <c r="OD117" s="34"/>
      <c r="OE117" s="34"/>
      <c r="OF117" s="34"/>
      <c r="OG117" s="34"/>
      <c r="OH117" s="34"/>
      <c r="OI117" s="34"/>
      <c r="OJ117" s="34"/>
      <c r="OK117" s="34"/>
      <c r="OL117" s="34"/>
      <c r="OM117" s="34"/>
      <c r="ON117" s="34"/>
      <c r="OO117" s="34"/>
      <c r="OP117" s="34"/>
      <c r="OQ117" s="34"/>
      <c r="OR117" s="34"/>
      <c r="OS117" s="34"/>
      <c r="OT117" s="34"/>
      <c r="OU117" s="34"/>
      <c r="OV117" s="34"/>
      <c r="OW117" s="34"/>
      <c r="OX117" s="34"/>
      <c r="OY117" s="34"/>
      <c r="OZ117" s="34"/>
      <c r="PA117" s="34"/>
      <c r="PB117" s="34"/>
      <c r="PC117" s="34"/>
      <c r="PD117" s="34"/>
      <c r="PE117" s="34"/>
      <c r="PF117" s="34"/>
      <c r="PG117" s="34"/>
      <c r="PH117" s="34"/>
      <c r="PI117" s="34"/>
      <c r="PJ117" s="34"/>
      <c r="PK117" s="34"/>
      <c r="PL117" s="34"/>
      <c r="PM117" s="34"/>
      <c r="PN117" s="34"/>
      <c r="PO117" s="34"/>
      <c r="PP117" s="34"/>
      <c r="PQ117" s="34"/>
      <c r="PR117" s="34"/>
      <c r="PS117" s="34"/>
      <c r="PT117" s="34"/>
      <c r="PU117" s="34"/>
      <c r="PV117" s="34"/>
      <c r="PW117" s="34"/>
      <c r="PX117" s="34"/>
      <c r="PY117" s="34"/>
      <c r="PZ117" s="34"/>
      <c r="QA117" s="34"/>
      <c r="QB117" s="34"/>
      <c r="QC117" s="34"/>
      <c r="QD117" s="34"/>
      <c r="QE117" s="34"/>
      <c r="QF117" s="34"/>
      <c r="QG117" s="34"/>
      <c r="QH117" s="34"/>
      <c r="QI117" s="34"/>
      <c r="QJ117" s="34"/>
      <c r="QK117" s="34"/>
      <c r="QL117" s="34"/>
      <c r="QM117" s="34"/>
      <c r="QN117" s="34"/>
      <c r="QO117" s="34"/>
      <c r="QP117" s="34"/>
      <c r="QQ117" s="34"/>
      <c r="QR117" s="34"/>
      <c r="QS117" s="34"/>
      <c r="QT117" s="34"/>
      <c r="QU117" s="34"/>
      <c r="QV117" s="34"/>
      <c r="QW117" s="34"/>
      <c r="QX117" s="34"/>
      <c r="QY117" s="34"/>
      <c r="QZ117" s="34"/>
      <c r="RA117" s="34"/>
      <c r="RB117" s="34"/>
      <c r="RC117" s="34"/>
      <c r="RD117" s="34"/>
      <c r="RE117" s="34"/>
      <c r="RF117" s="34"/>
      <c r="RG117" s="34"/>
      <c r="RH117" s="34"/>
      <c r="RI117" s="34"/>
      <c r="RJ117" s="34"/>
      <c r="RK117" s="34"/>
      <c r="RL117" s="34"/>
      <c r="RM117" s="34"/>
      <c r="RN117" s="34"/>
      <c r="RO117" s="34"/>
      <c r="RP117" s="34"/>
      <c r="RQ117" s="34"/>
      <c r="RR117" s="34"/>
      <c r="RS117" s="34"/>
      <c r="RT117" s="34"/>
      <c r="RU117" s="34"/>
      <c r="RV117" s="34"/>
      <c r="RW117" s="34"/>
      <c r="RX117" s="34"/>
      <c r="RY117" s="34"/>
      <c r="RZ117" s="34"/>
      <c r="SA117" s="34"/>
      <c r="SB117" s="34"/>
      <c r="SC117" s="34"/>
      <c r="SD117" s="34"/>
      <c r="SE117" s="34"/>
      <c r="SF117" s="34"/>
      <c r="SG117" s="34"/>
      <c r="SH117" s="34"/>
      <c r="SI117" s="34"/>
      <c r="SJ117" s="34"/>
      <c r="SK117" s="34"/>
      <c r="SL117" s="34"/>
      <c r="SM117" s="34"/>
      <c r="SN117" s="34"/>
      <c r="SO117" s="34"/>
      <c r="SP117" s="34"/>
      <c r="SQ117" s="34"/>
      <c r="SR117" s="34"/>
      <c r="SS117" s="34"/>
      <c r="ST117" s="34"/>
      <c r="SU117" s="34"/>
      <c r="SV117" s="34"/>
      <c r="SW117" s="34"/>
      <c r="SX117" s="34"/>
      <c r="SY117" s="34"/>
      <c r="SZ117" s="34"/>
      <c r="TA117" s="34"/>
      <c r="TB117" s="34"/>
      <c r="TC117" s="34"/>
      <c r="TD117" s="34"/>
      <c r="TE117" s="34"/>
      <c r="TF117" s="34"/>
      <c r="TG117" s="34"/>
      <c r="TH117" s="34"/>
      <c r="TI117" s="34"/>
      <c r="TJ117" s="34"/>
      <c r="TK117" s="34"/>
      <c r="TL117" s="34"/>
      <c r="TM117" s="34"/>
      <c r="TN117" s="34"/>
      <c r="TO117" s="34"/>
      <c r="TP117" s="34"/>
      <c r="TQ117" s="34"/>
      <c r="TR117" s="34"/>
      <c r="TS117" s="34"/>
      <c r="TT117" s="34"/>
      <c r="TU117" s="34"/>
      <c r="TV117" s="34"/>
      <c r="TW117" s="34"/>
      <c r="TX117" s="34"/>
      <c r="TY117" s="34"/>
      <c r="TZ117" s="34"/>
      <c r="UA117" s="34"/>
      <c r="UB117" s="34"/>
      <c r="UC117" s="34"/>
      <c r="UD117" s="34"/>
      <c r="UE117" s="34"/>
      <c r="UF117" s="34"/>
      <c r="UG117" s="34"/>
      <c r="UH117" s="34"/>
      <c r="UI117" s="34"/>
      <c r="UJ117" s="34"/>
      <c r="UK117" s="34"/>
      <c r="UL117" s="34"/>
      <c r="UM117" s="34"/>
      <c r="UN117" s="34"/>
      <c r="UO117" s="34"/>
      <c r="UP117" s="34"/>
      <c r="UQ117" s="34"/>
      <c r="UR117" s="34"/>
      <c r="US117" s="34"/>
      <c r="UT117" s="34"/>
      <c r="UU117" s="34"/>
      <c r="UV117" s="34"/>
      <c r="UW117" s="34"/>
      <c r="UX117" s="34"/>
      <c r="UY117" s="34"/>
      <c r="UZ117" s="34"/>
      <c r="VA117" s="34"/>
      <c r="VB117" s="34"/>
      <c r="VC117" s="34"/>
      <c r="VD117" s="34"/>
      <c r="VE117" s="34"/>
      <c r="VF117" s="34"/>
      <c r="VG117" s="34"/>
      <c r="VH117" s="34"/>
      <c r="VI117" s="34"/>
      <c r="VJ117" s="34"/>
      <c r="VK117" s="34"/>
      <c r="VL117" s="34"/>
      <c r="VM117" s="34"/>
      <c r="VN117" s="34"/>
      <c r="VO117" s="34"/>
      <c r="VP117" s="34"/>
      <c r="VQ117" s="34"/>
      <c r="VR117" s="34"/>
      <c r="VS117" s="34"/>
      <c r="VT117" s="34"/>
      <c r="VU117" s="34"/>
      <c r="VV117" s="34"/>
      <c r="VW117" s="34"/>
      <c r="VX117" s="34"/>
      <c r="VY117" s="34"/>
      <c r="VZ117" s="34"/>
      <c r="WA117" s="34"/>
      <c r="WB117" s="34"/>
      <c r="WC117" s="34"/>
      <c r="WD117" s="34"/>
      <c r="WE117" s="34"/>
      <c r="WF117" s="34"/>
      <c r="WG117" s="34"/>
      <c r="WH117" s="34"/>
      <c r="WI117" s="34"/>
      <c r="WJ117" s="34"/>
      <c r="WK117" s="34"/>
      <c r="WL117" s="34"/>
      <c r="WM117" s="34"/>
      <c r="WN117" s="34"/>
      <c r="WO117" s="34"/>
      <c r="WP117" s="34"/>
      <c r="WQ117" s="34"/>
      <c r="WR117" s="34"/>
      <c r="WS117" s="34"/>
      <c r="WT117" s="34"/>
      <c r="WU117" s="34"/>
      <c r="WV117" s="34"/>
      <c r="WW117" s="34"/>
      <c r="WX117" s="34"/>
      <c r="WY117" s="34"/>
      <c r="WZ117" s="34"/>
      <c r="XA117" s="34"/>
      <c r="XB117" s="34"/>
      <c r="XC117" s="34"/>
      <c r="XD117" s="34"/>
      <c r="XE117" s="34"/>
      <c r="XF117" s="34"/>
      <c r="XG117" s="34"/>
      <c r="XH117" s="34"/>
      <c r="XI117" s="34"/>
      <c r="XJ117" s="34"/>
      <c r="XK117" s="34"/>
      <c r="XL117" s="34"/>
      <c r="XM117" s="34"/>
      <c r="XN117" s="34"/>
      <c r="XO117" s="34"/>
      <c r="XP117" s="34"/>
      <c r="XQ117" s="34"/>
      <c r="XR117" s="34"/>
      <c r="XS117" s="34"/>
      <c r="XT117" s="34"/>
      <c r="XU117" s="34"/>
      <c r="XV117" s="34"/>
      <c r="XW117" s="34"/>
      <c r="XX117" s="34"/>
      <c r="XY117" s="34"/>
      <c r="XZ117" s="34"/>
      <c r="YA117" s="34"/>
      <c r="YB117" s="34"/>
      <c r="YC117" s="34"/>
      <c r="YD117" s="34"/>
      <c r="YE117" s="34"/>
      <c r="YF117" s="34"/>
      <c r="YG117" s="34"/>
      <c r="YH117" s="34"/>
      <c r="YI117" s="34"/>
      <c r="YJ117" s="34"/>
      <c r="YK117" s="34"/>
      <c r="YL117" s="34"/>
      <c r="YM117" s="34"/>
      <c r="YN117" s="34"/>
      <c r="YO117" s="34"/>
      <c r="YP117" s="34"/>
      <c r="YQ117" s="34"/>
      <c r="YR117" s="34"/>
      <c r="YS117" s="34"/>
      <c r="YT117" s="34"/>
      <c r="YU117" s="34"/>
      <c r="YV117" s="34"/>
      <c r="YW117" s="34"/>
      <c r="YX117" s="34"/>
      <c r="YY117" s="34"/>
      <c r="YZ117" s="34"/>
      <c r="ZA117" s="34"/>
      <c r="ZB117" s="34"/>
      <c r="ZC117" s="34"/>
      <c r="ZD117" s="34"/>
      <c r="ZE117" s="34"/>
      <c r="ZF117" s="34"/>
      <c r="ZG117" s="34"/>
      <c r="ZH117" s="34"/>
      <c r="ZI117" s="34"/>
      <c r="ZJ117" s="34"/>
      <c r="ZK117" s="34"/>
      <c r="ZL117" s="34"/>
      <c r="ZM117" s="34"/>
      <c r="ZN117" s="34"/>
      <c r="ZO117" s="34"/>
      <c r="ZP117" s="34"/>
      <c r="ZQ117" s="34"/>
      <c r="ZR117" s="34"/>
      <c r="ZS117" s="34"/>
      <c r="ZT117" s="34"/>
      <c r="ZU117" s="34"/>
      <c r="ZV117" s="34"/>
      <c r="ZW117" s="34"/>
      <c r="ZX117" s="34"/>
      <c r="ZY117" s="34"/>
      <c r="ZZ117" s="34"/>
      <c r="AAA117" s="34"/>
      <c r="AAB117" s="34"/>
      <c r="AAC117" s="34"/>
      <c r="AAD117" s="34"/>
      <c r="AAE117" s="34"/>
      <c r="AAF117" s="34"/>
      <c r="AAG117" s="34"/>
      <c r="AAH117" s="34"/>
      <c r="AAI117" s="34"/>
      <c r="AAJ117" s="34"/>
      <c r="AAK117" s="34"/>
      <c r="AAL117" s="34"/>
      <c r="AAM117" s="34"/>
      <c r="AAN117" s="34"/>
      <c r="AAO117" s="34"/>
      <c r="AAP117" s="34"/>
      <c r="AAQ117" s="34"/>
      <c r="AAR117" s="34"/>
      <c r="AAS117" s="34"/>
      <c r="AAT117" s="34"/>
      <c r="AAU117" s="34"/>
      <c r="AAV117" s="34"/>
      <c r="AAW117" s="34"/>
      <c r="AAX117" s="34"/>
      <c r="AAY117" s="34"/>
      <c r="AAZ117" s="34"/>
      <c r="ABA117" s="34"/>
      <c r="ABB117" s="34"/>
      <c r="ABC117" s="34"/>
      <c r="ABD117" s="34"/>
      <c r="ABE117" s="34"/>
      <c r="ABF117" s="34"/>
      <c r="ABG117" s="34"/>
      <c r="ABH117" s="34"/>
      <c r="ABI117" s="34"/>
      <c r="ABJ117" s="34"/>
      <c r="ABK117" s="34"/>
      <c r="ABL117" s="34"/>
      <c r="ABM117" s="34"/>
      <c r="ABN117" s="34"/>
      <c r="ABO117" s="34"/>
      <c r="ABP117" s="34"/>
      <c r="ABQ117" s="34"/>
      <c r="ABR117" s="34"/>
      <c r="ABS117" s="34"/>
      <c r="ABT117" s="34"/>
      <c r="ABU117" s="34"/>
      <c r="ABV117" s="34"/>
      <c r="ABW117" s="34"/>
      <c r="ABX117" s="34"/>
      <c r="ABY117" s="34"/>
      <c r="ABZ117" s="34"/>
      <c r="ACA117" s="34"/>
      <c r="ACB117" s="34"/>
      <c r="ACC117" s="34"/>
      <c r="ACD117" s="34"/>
      <c r="ACE117" s="34"/>
      <c r="ACF117" s="34"/>
      <c r="ACG117" s="34"/>
      <c r="ACH117" s="34"/>
      <c r="ACI117" s="34"/>
      <c r="ACJ117" s="34"/>
      <c r="ACK117" s="34"/>
      <c r="ACL117" s="34"/>
      <c r="ACM117" s="34"/>
      <c r="ACN117" s="34"/>
      <c r="ACO117" s="34"/>
      <c r="ACP117" s="34"/>
      <c r="ACQ117" s="34"/>
      <c r="ACR117" s="34"/>
      <c r="ACS117" s="34"/>
      <c r="ACT117" s="34"/>
      <c r="ACU117" s="34"/>
      <c r="ACV117" s="34"/>
      <c r="ACW117" s="34"/>
      <c r="ACX117" s="34"/>
      <c r="ACY117" s="34"/>
      <c r="ACZ117" s="34"/>
      <c r="ADA117" s="34"/>
      <c r="ADB117" s="34"/>
      <c r="ADC117" s="34"/>
      <c r="ADD117" s="34"/>
      <c r="ADE117" s="34"/>
      <c r="ADF117" s="34"/>
      <c r="ADG117" s="34"/>
      <c r="ADH117" s="34"/>
      <c r="ADI117" s="34"/>
      <c r="ADJ117" s="34"/>
      <c r="ADK117" s="34"/>
      <c r="ADL117" s="34"/>
      <c r="ADM117" s="34"/>
      <c r="ADN117" s="34"/>
      <c r="ADO117" s="34"/>
      <c r="ADP117" s="34"/>
      <c r="ADQ117" s="34"/>
      <c r="ADR117" s="34"/>
      <c r="ADS117" s="34"/>
      <c r="ADT117" s="34"/>
      <c r="ADU117" s="34"/>
      <c r="ADV117" s="34"/>
      <c r="ADW117" s="34"/>
      <c r="ADX117" s="34"/>
      <c r="ADY117" s="34"/>
      <c r="ADZ117" s="34"/>
      <c r="AEA117" s="34"/>
      <c r="AEB117" s="34"/>
      <c r="AEC117" s="34"/>
      <c r="AED117" s="34"/>
      <c r="AEE117" s="34"/>
      <c r="AEF117" s="34"/>
      <c r="AEG117" s="34"/>
      <c r="AEH117" s="34"/>
      <c r="AEI117" s="34"/>
      <c r="AEJ117" s="34"/>
      <c r="AEK117" s="34"/>
      <c r="AEL117" s="34"/>
      <c r="AEM117" s="34"/>
      <c r="AEN117" s="34"/>
      <c r="AEO117" s="34"/>
      <c r="AEP117" s="34"/>
      <c r="AEQ117" s="34"/>
      <c r="AER117" s="34"/>
      <c r="AES117" s="34"/>
      <c r="AET117" s="34"/>
      <c r="AEU117" s="34"/>
      <c r="AEV117" s="34"/>
      <c r="AEW117" s="34"/>
      <c r="AEX117" s="34"/>
      <c r="AEY117" s="34"/>
      <c r="AEZ117" s="34"/>
      <c r="AFA117" s="34"/>
      <c r="AFB117" s="34"/>
      <c r="AFC117" s="34"/>
      <c r="AFD117" s="34"/>
      <c r="AFE117" s="34"/>
      <c r="AFF117" s="34"/>
      <c r="AFG117" s="34"/>
      <c r="AFH117" s="34"/>
      <c r="AFI117" s="34"/>
      <c r="AFJ117" s="34"/>
      <c r="AFK117" s="34"/>
      <c r="AFL117" s="34"/>
      <c r="AFM117" s="34"/>
      <c r="AFN117" s="34"/>
      <c r="AFO117" s="34"/>
      <c r="AFP117" s="34"/>
      <c r="AFQ117" s="34"/>
      <c r="AFR117" s="34"/>
      <c r="AFS117" s="34"/>
      <c r="AFT117" s="34"/>
      <c r="AFU117" s="34"/>
      <c r="AFV117" s="34"/>
      <c r="AFW117" s="34"/>
      <c r="AFX117" s="34"/>
      <c r="AFY117" s="34"/>
      <c r="AFZ117" s="34"/>
      <c r="AGA117" s="34"/>
      <c r="AGB117" s="34"/>
      <c r="AGC117" s="34"/>
      <c r="AGD117" s="34"/>
      <c r="AGE117" s="34"/>
      <c r="AGF117" s="34"/>
      <c r="AGG117" s="34"/>
      <c r="AGH117" s="34"/>
      <c r="AGI117" s="34"/>
      <c r="AGJ117" s="34"/>
      <c r="AGK117" s="34"/>
      <c r="AGL117" s="34"/>
      <c r="AGM117" s="34"/>
      <c r="AGN117" s="34"/>
      <c r="AGO117" s="34"/>
      <c r="AGP117" s="34"/>
      <c r="AGQ117" s="34"/>
      <c r="AGR117" s="34"/>
      <c r="AGS117" s="34"/>
      <c r="AGT117" s="34"/>
      <c r="AGU117" s="34"/>
      <c r="AGV117" s="34"/>
      <c r="AGW117" s="34"/>
      <c r="AGX117" s="34"/>
      <c r="AGY117" s="34"/>
      <c r="AGZ117" s="34"/>
      <c r="AHA117" s="34"/>
      <c r="AHB117" s="34"/>
      <c r="AHC117" s="34"/>
      <c r="AHD117" s="34"/>
      <c r="AHE117" s="34"/>
      <c r="AHF117" s="34"/>
      <c r="AHG117" s="34"/>
      <c r="AHH117" s="34"/>
      <c r="AHI117" s="34"/>
      <c r="AHJ117" s="34"/>
      <c r="AHK117" s="34"/>
      <c r="AHL117" s="34"/>
      <c r="AHM117" s="34"/>
      <c r="AHN117" s="34"/>
      <c r="AHO117" s="34"/>
      <c r="AHP117" s="34"/>
      <c r="AHQ117" s="34"/>
      <c r="AHR117" s="34"/>
      <c r="AHS117" s="34"/>
      <c r="AHT117" s="34"/>
      <c r="AHU117" s="34"/>
      <c r="AHV117" s="34"/>
      <c r="AHW117" s="34"/>
      <c r="AHX117" s="34"/>
      <c r="AHY117" s="34"/>
      <c r="AHZ117" s="34"/>
      <c r="AIA117" s="34"/>
      <c r="AIB117" s="34"/>
      <c r="AIC117" s="34"/>
      <c r="AID117" s="34"/>
      <c r="AIE117" s="34"/>
      <c r="AIF117" s="34"/>
      <c r="AIG117" s="34"/>
      <c r="AIH117" s="34"/>
      <c r="AII117" s="34"/>
      <c r="AIJ117" s="34"/>
      <c r="AIK117" s="34"/>
      <c r="AIL117" s="34"/>
      <c r="AIM117" s="34"/>
      <c r="AIN117" s="34"/>
      <c r="AIO117" s="34"/>
      <c r="AIP117" s="34"/>
      <c r="AIQ117" s="34"/>
      <c r="AIR117" s="34"/>
      <c r="AIS117" s="34"/>
      <c r="AIT117" s="34"/>
      <c r="AIU117" s="34"/>
      <c r="AIV117" s="34"/>
      <c r="AIW117" s="34"/>
      <c r="AIX117" s="34"/>
      <c r="AIY117" s="34"/>
      <c r="AIZ117" s="34"/>
      <c r="AJA117" s="34"/>
      <c r="AJB117" s="34"/>
      <c r="AJC117" s="34"/>
      <c r="AJD117" s="34"/>
      <c r="AJE117" s="34"/>
      <c r="AJF117" s="34"/>
      <c r="AJG117" s="34"/>
      <c r="AJH117" s="34"/>
      <c r="AJI117" s="34"/>
      <c r="AJJ117" s="34"/>
      <c r="AJK117" s="34"/>
      <c r="AJL117" s="34"/>
      <c r="AJM117" s="34"/>
      <c r="AJN117" s="34"/>
      <c r="AJO117" s="34"/>
      <c r="AJP117" s="34"/>
      <c r="AJQ117" s="34"/>
      <c r="AJR117" s="34"/>
      <c r="AJS117" s="34"/>
      <c r="AJT117" s="34"/>
      <c r="AJU117" s="34"/>
      <c r="AJV117" s="34"/>
      <c r="AJW117" s="34"/>
      <c r="AJX117" s="34"/>
      <c r="AJY117" s="34"/>
      <c r="AJZ117" s="34"/>
      <c r="AKA117" s="34"/>
      <c r="AKB117" s="34"/>
      <c r="AKC117" s="34"/>
      <c r="AKD117" s="34"/>
      <c r="AKE117" s="34"/>
      <c r="AKF117" s="34"/>
      <c r="AKG117" s="34"/>
      <c r="AKH117" s="34"/>
      <c r="AKI117" s="34"/>
      <c r="AKJ117" s="34"/>
      <c r="AKK117" s="34"/>
      <c r="AKL117" s="34"/>
      <c r="AKM117" s="34"/>
      <c r="AKN117" s="34"/>
      <c r="AKO117" s="34"/>
      <c r="AKP117" s="34"/>
      <c r="AKQ117" s="34"/>
      <c r="AKR117" s="34"/>
      <c r="AKS117" s="34"/>
      <c r="AKT117" s="34"/>
      <c r="AKU117" s="34"/>
      <c r="AKV117" s="34"/>
      <c r="AKW117" s="34"/>
      <c r="AKX117" s="34"/>
      <c r="AKY117" s="34"/>
      <c r="AKZ117" s="34"/>
      <c r="ALA117" s="34"/>
      <c r="ALB117" s="34"/>
      <c r="ALC117" s="34"/>
      <c r="ALD117" s="34"/>
      <c r="ALE117" s="34"/>
      <c r="ALF117" s="34"/>
      <c r="ALG117" s="34"/>
      <c r="ALH117" s="34"/>
      <c r="ALI117" s="34"/>
      <c r="ALJ117" s="34"/>
      <c r="ALK117" s="34"/>
      <c r="ALL117" s="34"/>
      <c r="ALM117" s="34"/>
      <c r="ALN117" s="34"/>
      <c r="ALO117" s="34"/>
      <c r="ALP117" s="34"/>
      <c r="ALQ117" s="34"/>
      <c r="ALR117" s="34"/>
      <c r="ALS117" s="34"/>
      <c r="ALT117" s="34"/>
      <c r="ALU117" s="34"/>
      <c r="ALV117" s="34"/>
      <c r="ALW117" s="34"/>
      <c r="ALX117" s="34"/>
      <c r="ALY117" s="34"/>
      <c r="ALZ117" s="34"/>
      <c r="AMA117" s="34"/>
      <c r="AMB117" s="34"/>
      <c r="AMC117" s="34"/>
      <c r="AMD117" s="34"/>
      <c r="AME117" s="34"/>
      <c r="AMF117" s="34"/>
      <c r="AMG117" s="34"/>
      <c r="AMH117" s="34"/>
      <c r="AMI117" s="34"/>
      <c r="AMJ117" s="34"/>
      <c r="AMK117" s="34"/>
    </row>
    <row r="118" spans="1:1025" x14ac:dyDescent="0.25">
      <c r="A118" s="34"/>
      <c r="B118" s="16"/>
      <c r="C118" s="19"/>
      <c r="D118" s="19"/>
      <c r="E118" s="24">
        <f>E117-D127</f>
        <v>0</v>
      </c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  <c r="DH118" s="34"/>
      <c r="DI118" s="34"/>
      <c r="DJ118" s="34"/>
      <c r="DK118" s="34"/>
      <c r="DL118" s="34"/>
      <c r="DM118" s="34"/>
      <c r="DN118" s="34"/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4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4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4"/>
      <c r="GS118" s="34"/>
      <c r="GT118" s="34"/>
      <c r="GU118" s="34"/>
      <c r="GV118" s="34"/>
      <c r="GW118" s="34"/>
      <c r="GX118" s="34"/>
      <c r="GY118" s="34"/>
      <c r="GZ118" s="34"/>
      <c r="HA118" s="34"/>
      <c r="HB118" s="34"/>
      <c r="HC118" s="34"/>
      <c r="HD118" s="34"/>
      <c r="HE118" s="34"/>
      <c r="HF118" s="34"/>
      <c r="HG118" s="34"/>
      <c r="HH118" s="34"/>
      <c r="HI118" s="34"/>
      <c r="HJ118" s="34"/>
      <c r="HK118" s="34"/>
      <c r="HL118" s="34"/>
      <c r="HM118" s="34"/>
      <c r="HN118" s="34"/>
      <c r="HO118" s="34"/>
      <c r="HP118" s="34"/>
      <c r="HQ118" s="34"/>
      <c r="HR118" s="34"/>
      <c r="HS118" s="34"/>
      <c r="HT118" s="34"/>
      <c r="HU118" s="34"/>
      <c r="HV118" s="34"/>
      <c r="HW118" s="34"/>
      <c r="HX118" s="34"/>
      <c r="HY118" s="34"/>
      <c r="HZ118" s="34"/>
      <c r="IA118" s="34"/>
      <c r="IB118" s="34"/>
      <c r="IC118" s="34"/>
      <c r="ID118" s="34"/>
      <c r="IE118" s="34"/>
      <c r="IF118" s="34"/>
      <c r="IG118" s="34"/>
      <c r="IH118" s="34"/>
      <c r="II118" s="34"/>
      <c r="IJ118" s="34"/>
      <c r="IK118" s="34"/>
      <c r="IL118" s="34"/>
      <c r="IM118" s="34"/>
      <c r="IN118" s="34"/>
      <c r="IO118" s="34"/>
      <c r="IP118" s="34"/>
      <c r="IQ118" s="34"/>
      <c r="IR118" s="34"/>
      <c r="IS118" s="34"/>
      <c r="IT118" s="34"/>
      <c r="IU118" s="34"/>
      <c r="IV118" s="34"/>
      <c r="IW118" s="34"/>
      <c r="IX118" s="34"/>
      <c r="IY118" s="34"/>
      <c r="IZ118" s="34"/>
      <c r="JA118" s="34"/>
      <c r="JB118" s="34"/>
      <c r="JC118" s="34"/>
      <c r="JD118" s="34"/>
      <c r="JE118" s="34"/>
      <c r="JF118" s="34"/>
      <c r="JG118" s="34"/>
      <c r="JH118" s="34"/>
      <c r="JI118" s="34"/>
      <c r="JJ118" s="34"/>
      <c r="JK118" s="34"/>
      <c r="JL118" s="34"/>
      <c r="JM118" s="34"/>
      <c r="JN118" s="34"/>
      <c r="JO118" s="34"/>
      <c r="JP118" s="34"/>
      <c r="JQ118" s="34"/>
      <c r="JR118" s="34"/>
      <c r="JS118" s="34"/>
      <c r="JT118" s="34"/>
      <c r="JU118" s="34"/>
      <c r="JV118" s="34"/>
      <c r="JW118" s="34"/>
      <c r="JX118" s="34"/>
      <c r="JY118" s="34"/>
      <c r="JZ118" s="34"/>
      <c r="KA118" s="34"/>
      <c r="KB118" s="34"/>
      <c r="KC118" s="34"/>
      <c r="KD118" s="34"/>
      <c r="KE118" s="34"/>
      <c r="KF118" s="34"/>
      <c r="KG118" s="34"/>
      <c r="KH118" s="34"/>
      <c r="KI118" s="34"/>
      <c r="KJ118" s="34"/>
      <c r="KK118" s="34"/>
      <c r="KL118" s="34"/>
      <c r="KM118" s="34"/>
      <c r="KN118" s="34"/>
      <c r="KO118" s="34"/>
      <c r="KP118" s="34"/>
      <c r="KQ118" s="34"/>
      <c r="KR118" s="34"/>
      <c r="KS118" s="34"/>
      <c r="KT118" s="34"/>
      <c r="KU118" s="34"/>
      <c r="KV118" s="34"/>
      <c r="KW118" s="34"/>
      <c r="KX118" s="34"/>
      <c r="KY118" s="34"/>
      <c r="KZ118" s="34"/>
      <c r="LA118" s="34"/>
      <c r="LB118" s="34"/>
      <c r="LC118" s="34"/>
      <c r="LD118" s="34"/>
      <c r="LE118" s="34"/>
      <c r="LF118" s="34"/>
      <c r="LG118" s="34"/>
      <c r="LH118" s="34"/>
      <c r="LI118" s="34"/>
      <c r="LJ118" s="34"/>
      <c r="LK118" s="34"/>
      <c r="LL118" s="34"/>
      <c r="LM118" s="34"/>
      <c r="LN118" s="34"/>
      <c r="LO118" s="34"/>
      <c r="LP118" s="34"/>
      <c r="LQ118" s="34"/>
      <c r="LR118" s="34"/>
      <c r="LS118" s="34"/>
      <c r="LT118" s="34"/>
      <c r="LU118" s="34"/>
      <c r="LV118" s="34"/>
      <c r="LW118" s="34"/>
      <c r="LX118" s="34"/>
      <c r="LY118" s="34"/>
      <c r="LZ118" s="34"/>
      <c r="MA118" s="34"/>
      <c r="MB118" s="34"/>
      <c r="MC118" s="34"/>
      <c r="MD118" s="34"/>
      <c r="ME118" s="34"/>
      <c r="MF118" s="34"/>
      <c r="MG118" s="34"/>
      <c r="MH118" s="34"/>
      <c r="MI118" s="34"/>
      <c r="MJ118" s="34"/>
      <c r="MK118" s="34"/>
      <c r="ML118" s="34"/>
      <c r="MM118" s="34"/>
      <c r="MN118" s="34"/>
      <c r="MO118" s="34"/>
      <c r="MP118" s="34"/>
      <c r="MQ118" s="34"/>
      <c r="MR118" s="34"/>
      <c r="MS118" s="34"/>
      <c r="MT118" s="34"/>
      <c r="MU118" s="34"/>
      <c r="MV118" s="34"/>
      <c r="MW118" s="34"/>
      <c r="MX118" s="34"/>
      <c r="MY118" s="34"/>
      <c r="MZ118" s="34"/>
      <c r="NA118" s="34"/>
      <c r="NB118" s="34"/>
      <c r="NC118" s="34"/>
      <c r="ND118" s="34"/>
      <c r="NE118" s="34"/>
      <c r="NF118" s="34"/>
      <c r="NG118" s="34"/>
      <c r="NH118" s="34"/>
      <c r="NI118" s="34"/>
      <c r="NJ118" s="34"/>
      <c r="NK118" s="34"/>
      <c r="NL118" s="34"/>
      <c r="NM118" s="34"/>
      <c r="NN118" s="34"/>
      <c r="NO118" s="34"/>
      <c r="NP118" s="34"/>
      <c r="NQ118" s="34"/>
      <c r="NR118" s="34"/>
      <c r="NS118" s="34"/>
      <c r="NT118" s="34"/>
      <c r="NU118" s="34"/>
      <c r="NV118" s="34"/>
      <c r="NW118" s="34"/>
      <c r="NX118" s="34"/>
      <c r="NY118" s="34"/>
      <c r="NZ118" s="34"/>
      <c r="OA118" s="34"/>
      <c r="OB118" s="34"/>
      <c r="OC118" s="34"/>
      <c r="OD118" s="34"/>
      <c r="OE118" s="34"/>
      <c r="OF118" s="34"/>
      <c r="OG118" s="34"/>
      <c r="OH118" s="34"/>
      <c r="OI118" s="34"/>
      <c r="OJ118" s="34"/>
      <c r="OK118" s="34"/>
      <c r="OL118" s="34"/>
      <c r="OM118" s="34"/>
      <c r="ON118" s="34"/>
      <c r="OO118" s="34"/>
      <c r="OP118" s="34"/>
      <c r="OQ118" s="34"/>
      <c r="OR118" s="34"/>
      <c r="OS118" s="34"/>
      <c r="OT118" s="34"/>
      <c r="OU118" s="34"/>
      <c r="OV118" s="34"/>
      <c r="OW118" s="34"/>
      <c r="OX118" s="34"/>
      <c r="OY118" s="34"/>
      <c r="OZ118" s="34"/>
      <c r="PA118" s="34"/>
      <c r="PB118" s="34"/>
      <c r="PC118" s="34"/>
      <c r="PD118" s="34"/>
      <c r="PE118" s="34"/>
      <c r="PF118" s="34"/>
      <c r="PG118" s="34"/>
      <c r="PH118" s="34"/>
      <c r="PI118" s="34"/>
      <c r="PJ118" s="34"/>
      <c r="PK118" s="34"/>
      <c r="PL118" s="34"/>
      <c r="PM118" s="34"/>
      <c r="PN118" s="34"/>
      <c r="PO118" s="34"/>
      <c r="PP118" s="34"/>
      <c r="PQ118" s="34"/>
      <c r="PR118" s="34"/>
      <c r="PS118" s="34"/>
      <c r="PT118" s="34"/>
      <c r="PU118" s="34"/>
      <c r="PV118" s="34"/>
      <c r="PW118" s="34"/>
      <c r="PX118" s="34"/>
      <c r="PY118" s="34"/>
      <c r="PZ118" s="34"/>
      <c r="QA118" s="34"/>
      <c r="QB118" s="34"/>
      <c r="QC118" s="34"/>
      <c r="QD118" s="34"/>
      <c r="QE118" s="34"/>
      <c r="QF118" s="34"/>
      <c r="QG118" s="34"/>
      <c r="QH118" s="34"/>
      <c r="QI118" s="34"/>
      <c r="QJ118" s="34"/>
      <c r="QK118" s="34"/>
      <c r="QL118" s="34"/>
      <c r="QM118" s="34"/>
      <c r="QN118" s="34"/>
      <c r="QO118" s="34"/>
      <c r="QP118" s="34"/>
      <c r="QQ118" s="34"/>
      <c r="QR118" s="34"/>
      <c r="QS118" s="34"/>
      <c r="QT118" s="34"/>
      <c r="QU118" s="34"/>
      <c r="QV118" s="34"/>
      <c r="QW118" s="34"/>
      <c r="QX118" s="34"/>
      <c r="QY118" s="34"/>
      <c r="QZ118" s="34"/>
      <c r="RA118" s="34"/>
      <c r="RB118" s="34"/>
      <c r="RC118" s="34"/>
      <c r="RD118" s="34"/>
      <c r="RE118" s="34"/>
      <c r="RF118" s="34"/>
      <c r="RG118" s="34"/>
      <c r="RH118" s="34"/>
      <c r="RI118" s="34"/>
      <c r="RJ118" s="34"/>
      <c r="RK118" s="34"/>
      <c r="RL118" s="34"/>
      <c r="RM118" s="34"/>
      <c r="RN118" s="34"/>
      <c r="RO118" s="34"/>
      <c r="RP118" s="34"/>
      <c r="RQ118" s="34"/>
      <c r="RR118" s="34"/>
      <c r="RS118" s="34"/>
      <c r="RT118" s="34"/>
      <c r="RU118" s="34"/>
      <c r="RV118" s="34"/>
      <c r="RW118" s="34"/>
      <c r="RX118" s="34"/>
      <c r="RY118" s="34"/>
      <c r="RZ118" s="34"/>
      <c r="SA118" s="34"/>
      <c r="SB118" s="34"/>
      <c r="SC118" s="34"/>
      <c r="SD118" s="34"/>
      <c r="SE118" s="34"/>
      <c r="SF118" s="34"/>
      <c r="SG118" s="34"/>
      <c r="SH118" s="34"/>
      <c r="SI118" s="34"/>
      <c r="SJ118" s="34"/>
      <c r="SK118" s="34"/>
      <c r="SL118" s="34"/>
      <c r="SM118" s="34"/>
      <c r="SN118" s="34"/>
      <c r="SO118" s="34"/>
      <c r="SP118" s="34"/>
      <c r="SQ118" s="34"/>
      <c r="SR118" s="34"/>
      <c r="SS118" s="34"/>
      <c r="ST118" s="34"/>
      <c r="SU118" s="34"/>
      <c r="SV118" s="34"/>
      <c r="SW118" s="34"/>
      <c r="SX118" s="34"/>
      <c r="SY118" s="34"/>
      <c r="SZ118" s="34"/>
      <c r="TA118" s="34"/>
      <c r="TB118" s="34"/>
      <c r="TC118" s="34"/>
      <c r="TD118" s="34"/>
      <c r="TE118" s="34"/>
      <c r="TF118" s="34"/>
      <c r="TG118" s="34"/>
      <c r="TH118" s="34"/>
      <c r="TI118" s="34"/>
      <c r="TJ118" s="34"/>
      <c r="TK118" s="34"/>
      <c r="TL118" s="34"/>
      <c r="TM118" s="34"/>
      <c r="TN118" s="34"/>
      <c r="TO118" s="34"/>
      <c r="TP118" s="34"/>
      <c r="TQ118" s="34"/>
      <c r="TR118" s="34"/>
      <c r="TS118" s="34"/>
      <c r="TT118" s="34"/>
      <c r="TU118" s="34"/>
      <c r="TV118" s="34"/>
      <c r="TW118" s="34"/>
      <c r="TX118" s="34"/>
      <c r="TY118" s="34"/>
      <c r="TZ118" s="34"/>
      <c r="UA118" s="34"/>
      <c r="UB118" s="34"/>
      <c r="UC118" s="34"/>
      <c r="UD118" s="34"/>
      <c r="UE118" s="34"/>
      <c r="UF118" s="34"/>
      <c r="UG118" s="34"/>
      <c r="UH118" s="34"/>
      <c r="UI118" s="34"/>
      <c r="UJ118" s="34"/>
      <c r="UK118" s="34"/>
      <c r="UL118" s="34"/>
      <c r="UM118" s="34"/>
      <c r="UN118" s="34"/>
      <c r="UO118" s="34"/>
      <c r="UP118" s="34"/>
      <c r="UQ118" s="34"/>
      <c r="UR118" s="34"/>
      <c r="US118" s="34"/>
      <c r="UT118" s="34"/>
      <c r="UU118" s="34"/>
      <c r="UV118" s="34"/>
      <c r="UW118" s="34"/>
      <c r="UX118" s="34"/>
      <c r="UY118" s="34"/>
      <c r="UZ118" s="34"/>
      <c r="VA118" s="34"/>
      <c r="VB118" s="34"/>
      <c r="VC118" s="34"/>
      <c r="VD118" s="34"/>
      <c r="VE118" s="34"/>
      <c r="VF118" s="34"/>
      <c r="VG118" s="34"/>
      <c r="VH118" s="34"/>
      <c r="VI118" s="34"/>
      <c r="VJ118" s="34"/>
      <c r="VK118" s="34"/>
      <c r="VL118" s="34"/>
      <c r="VM118" s="34"/>
      <c r="VN118" s="34"/>
      <c r="VO118" s="34"/>
      <c r="VP118" s="34"/>
      <c r="VQ118" s="34"/>
      <c r="VR118" s="34"/>
      <c r="VS118" s="34"/>
      <c r="VT118" s="34"/>
      <c r="VU118" s="34"/>
      <c r="VV118" s="34"/>
      <c r="VW118" s="34"/>
      <c r="VX118" s="34"/>
      <c r="VY118" s="34"/>
      <c r="VZ118" s="34"/>
      <c r="WA118" s="34"/>
      <c r="WB118" s="34"/>
      <c r="WC118" s="34"/>
      <c r="WD118" s="34"/>
      <c r="WE118" s="34"/>
      <c r="WF118" s="34"/>
      <c r="WG118" s="34"/>
      <c r="WH118" s="34"/>
      <c r="WI118" s="34"/>
      <c r="WJ118" s="34"/>
      <c r="WK118" s="34"/>
      <c r="WL118" s="34"/>
      <c r="WM118" s="34"/>
      <c r="WN118" s="34"/>
      <c r="WO118" s="34"/>
      <c r="WP118" s="34"/>
      <c r="WQ118" s="34"/>
      <c r="WR118" s="34"/>
      <c r="WS118" s="34"/>
      <c r="WT118" s="34"/>
      <c r="WU118" s="34"/>
      <c r="WV118" s="34"/>
      <c r="WW118" s="34"/>
      <c r="WX118" s="34"/>
      <c r="WY118" s="34"/>
      <c r="WZ118" s="34"/>
      <c r="XA118" s="34"/>
      <c r="XB118" s="34"/>
      <c r="XC118" s="34"/>
      <c r="XD118" s="34"/>
      <c r="XE118" s="34"/>
      <c r="XF118" s="34"/>
      <c r="XG118" s="34"/>
      <c r="XH118" s="34"/>
      <c r="XI118" s="34"/>
      <c r="XJ118" s="34"/>
      <c r="XK118" s="34"/>
      <c r="XL118" s="34"/>
      <c r="XM118" s="34"/>
      <c r="XN118" s="34"/>
      <c r="XO118" s="34"/>
      <c r="XP118" s="34"/>
      <c r="XQ118" s="34"/>
      <c r="XR118" s="34"/>
      <c r="XS118" s="34"/>
      <c r="XT118" s="34"/>
      <c r="XU118" s="34"/>
      <c r="XV118" s="34"/>
      <c r="XW118" s="34"/>
      <c r="XX118" s="34"/>
      <c r="XY118" s="34"/>
      <c r="XZ118" s="34"/>
      <c r="YA118" s="34"/>
      <c r="YB118" s="34"/>
      <c r="YC118" s="34"/>
      <c r="YD118" s="34"/>
      <c r="YE118" s="34"/>
      <c r="YF118" s="34"/>
      <c r="YG118" s="34"/>
      <c r="YH118" s="34"/>
      <c r="YI118" s="34"/>
      <c r="YJ118" s="34"/>
      <c r="YK118" s="34"/>
      <c r="YL118" s="34"/>
      <c r="YM118" s="34"/>
      <c r="YN118" s="34"/>
      <c r="YO118" s="34"/>
      <c r="YP118" s="34"/>
      <c r="YQ118" s="34"/>
      <c r="YR118" s="34"/>
      <c r="YS118" s="34"/>
      <c r="YT118" s="34"/>
      <c r="YU118" s="34"/>
      <c r="YV118" s="34"/>
      <c r="YW118" s="34"/>
      <c r="YX118" s="34"/>
      <c r="YY118" s="34"/>
      <c r="YZ118" s="34"/>
      <c r="ZA118" s="34"/>
      <c r="ZB118" s="34"/>
      <c r="ZC118" s="34"/>
      <c r="ZD118" s="34"/>
      <c r="ZE118" s="34"/>
      <c r="ZF118" s="34"/>
      <c r="ZG118" s="34"/>
      <c r="ZH118" s="34"/>
      <c r="ZI118" s="34"/>
      <c r="ZJ118" s="34"/>
      <c r="ZK118" s="34"/>
      <c r="ZL118" s="34"/>
      <c r="ZM118" s="34"/>
      <c r="ZN118" s="34"/>
      <c r="ZO118" s="34"/>
      <c r="ZP118" s="34"/>
      <c r="ZQ118" s="34"/>
      <c r="ZR118" s="34"/>
      <c r="ZS118" s="34"/>
      <c r="ZT118" s="34"/>
      <c r="ZU118" s="34"/>
      <c r="ZV118" s="34"/>
      <c r="ZW118" s="34"/>
      <c r="ZX118" s="34"/>
      <c r="ZY118" s="34"/>
      <c r="ZZ118" s="34"/>
      <c r="AAA118" s="34"/>
      <c r="AAB118" s="34"/>
      <c r="AAC118" s="34"/>
      <c r="AAD118" s="34"/>
      <c r="AAE118" s="34"/>
      <c r="AAF118" s="34"/>
      <c r="AAG118" s="34"/>
      <c r="AAH118" s="34"/>
      <c r="AAI118" s="34"/>
      <c r="AAJ118" s="34"/>
      <c r="AAK118" s="34"/>
      <c r="AAL118" s="34"/>
      <c r="AAM118" s="34"/>
      <c r="AAN118" s="34"/>
      <c r="AAO118" s="34"/>
      <c r="AAP118" s="34"/>
      <c r="AAQ118" s="34"/>
      <c r="AAR118" s="34"/>
      <c r="AAS118" s="34"/>
      <c r="AAT118" s="34"/>
      <c r="AAU118" s="34"/>
      <c r="AAV118" s="34"/>
      <c r="AAW118" s="34"/>
      <c r="AAX118" s="34"/>
      <c r="AAY118" s="34"/>
      <c r="AAZ118" s="34"/>
      <c r="ABA118" s="34"/>
      <c r="ABB118" s="34"/>
      <c r="ABC118" s="34"/>
      <c r="ABD118" s="34"/>
      <c r="ABE118" s="34"/>
      <c r="ABF118" s="34"/>
      <c r="ABG118" s="34"/>
      <c r="ABH118" s="34"/>
      <c r="ABI118" s="34"/>
      <c r="ABJ118" s="34"/>
      <c r="ABK118" s="34"/>
      <c r="ABL118" s="34"/>
      <c r="ABM118" s="34"/>
      <c r="ABN118" s="34"/>
      <c r="ABO118" s="34"/>
      <c r="ABP118" s="34"/>
      <c r="ABQ118" s="34"/>
      <c r="ABR118" s="34"/>
      <c r="ABS118" s="34"/>
      <c r="ABT118" s="34"/>
      <c r="ABU118" s="34"/>
      <c r="ABV118" s="34"/>
      <c r="ABW118" s="34"/>
      <c r="ABX118" s="34"/>
      <c r="ABY118" s="34"/>
      <c r="ABZ118" s="34"/>
      <c r="ACA118" s="34"/>
      <c r="ACB118" s="34"/>
      <c r="ACC118" s="34"/>
      <c r="ACD118" s="34"/>
      <c r="ACE118" s="34"/>
      <c r="ACF118" s="34"/>
      <c r="ACG118" s="34"/>
      <c r="ACH118" s="34"/>
      <c r="ACI118" s="34"/>
      <c r="ACJ118" s="34"/>
      <c r="ACK118" s="34"/>
      <c r="ACL118" s="34"/>
      <c r="ACM118" s="34"/>
      <c r="ACN118" s="34"/>
      <c r="ACO118" s="34"/>
      <c r="ACP118" s="34"/>
      <c r="ACQ118" s="34"/>
      <c r="ACR118" s="34"/>
      <c r="ACS118" s="34"/>
      <c r="ACT118" s="34"/>
      <c r="ACU118" s="34"/>
      <c r="ACV118" s="34"/>
      <c r="ACW118" s="34"/>
      <c r="ACX118" s="34"/>
      <c r="ACY118" s="34"/>
      <c r="ACZ118" s="34"/>
      <c r="ADA118" s="34"/>
      <c r="ADB118" s="34"/>
      <c r="ADC118" s="34"/>
      <c r="ADD118" s="34"/>
      <c r="ADE118" s="34"/>
      <c r="ADF118" s="34"/>
      <c r="ADG118" s="34"/>
      <c r="ADH118" s="34"/>
      <c r="ADI118" s="34"/>
      <c r="ADJ118" s="34"/>
      <c r="ADK118" s="34"/>
      <c r="ADL118" s="34"/>
      <c r="ADM118" s="34"/>
      <c r="ADN118" s="34"/>
      <c r="ADO118" s="34"/>
      <c r="ADP118" s="34"/>
      <c r="ADQ118" s="34"/>
      <c r="ADR118" s="34"/>
      <c r="ADS118" s="34"/>
      <c r="ADT118" s="34"/>
      <c r="ADU118" s="34"/>
      <c r="ADV118" s="34"/>
      <c r="ADW118" s="34"/>
      <c r="ADX118" s="34"/>
      <c r="ADY118" s="34"/>
      <c r="ADZ118" s="34"/>
      <c r="AEA118" s="34"/>
      <c r="AEB118" s="34"/>
      <c r="AEC118" s="34"/>
      <c r="AED118" s="34"/>
      <c r="AEE118" s="34"/>
      <c r="AEF118" s="34"/>
      <c r="AEG118" s="34"/>
      <c r="AEH118" s="34"/>
      <c r="AEI118" s="34"/>
      <c r="AEJ118" s="34"/>
      <c r="AEK118" s="34"/>
      <c r="AEL118" s="34"/>
      <c r="AEM118" s="34"/>
      <c r="AEN118" s="34"/>
      <c r="AEO118" s="34"/>
      <c r="AEP118" s="34"/>
      <c r="AEQ118" s="34"/>
      <c r="AER118" s="34"/>
      <c r="AES118" s="34"/>
      <c r="AET118" s="34"/>
      <c r="AEU118" s="34"/>
      <c r="AEV118" s="34"/>
      <c r="AEW118" s="34"/>
      <c r="AEX118" s="34"/>
      <c r="AEY118" s="34"/>
      <c r="AEZ118" s="34"/>
      <c r="AFA118" s="34"/>
      <c r="AFB118" s="34"/>
      <c r="AFC118" s="34"/>
      <c r="AFD118" s="34"/>
      <c r="AFE118" s="34"/>
      <c r="AFF118" s="34"/>
      <c r="AFG118" s="34"/>
      <c r="AFH118" s="34"/>
      <c r="AFI118" s="34"/>
      <c r="AFJ118" s="34"/>
      <c r="AFK118" s="34"/>
      <c r="AFL118" s="34"/>
      <c r="AFM118" s="34"/>
      <c r="AFN118" s="34"/>
      <c r="AFO118" s="34"/>
      <c r="AFP118" s="34"/>
      <c r="AFQ118" s="34"/>
      <c r="AFR118" s="34"/>
      <c r="AFS118" s="34"/>
      <c r="AFT118" s="34"/>
      <c r="AFU118" s="34"/>
      <c r="AFV118" s="34"/>
      <c r="AFW118" s="34"/>
      <c r="AFX118" s="34"/>
      <c r="AFY118" s="34"/>
      <c r="AFZ118" s="34"/>
      <c r="AGA118" s="34"/>
      <c r="AGB118" s="34"/>
      <c r="AGC118" s="34"/>
      <c r="AGD118" s="34"/>
      <c r="AGE118" s="34"/>
      <c r="AGF118" s="34"/>
      <c r="AGG118" s="34"/>
      <c r="AGH118" s="34"/>
      <c r="AGI118" s="34"/>
      <c r="AGJ118" s="34"/>
      <c r="AGK118" s="34"/>
      <c r="AGL118" s="34"/>
      <c r="AGM118" s="34"/>
      <c r="AGN118" s="34"/>
      <c r="AGO118" s="34"/>
      <c r="AGP118" s="34"/>
      <c r="AGQ118" s="34"/>
      <c r="AGR118" s="34"/>
      <c r="AGS118" s="34"/>
      <c r="AGT118" s="34"/>
      <c r="AGU118" s="34"/>
      <c r="AGV118" s="34"/>
      <c r="AGW118" s="34"/>
      <c r="AGX118" s="34"/>
      <c r="AGY118" s="34"/>
      <c r="AGZ118" s="34"/>
      <c r="AHA118" s="34"/>
      <c r="AHB118" s="34"/>
      <c r="AHC118" s="34"/>
      <c r="AHD118" s="34"/>
      <c r="AHE118" s="34"/>
      <c r="AHF118" s="34"/>
      <c r="AHG118" s="34"/>
      <c r="AHH118" s="34"/>
      <c r="AHI118" s="34"/>
      <c r="AHJ118" s="34"/>
      <c r="AHK118" s="34"/>
      <c r="AHL118" s="34"/>
      <c r="AHM118" s="34"/>
      <c r="AHN118" s="34"/>
      <c r="AHO118" s="34"/>
      <c r="AHP118" s="34"/>
      <c r="AHQ118" s="34"/>
      <c r="AHR118" s="34"/>
      <c r="AHS118" s="34"/>
      <c r="AHT118" s="34"/>
      <c r="AHU118" s="34"/>
      <c r="AHV118" s="34"/>
      <c r="AHW118" s="34"/>
      <c r="AHX118" s="34"/>
      <c r="AHY118" s="34"/>
      <c r="AHZ118" s="34"/>
      <c r="AIA118" s="34"/>
      <c r="AIB118" s="34"/>
      <c r="AIC118" s="34"/>
      <c r="AID118" s="34"/>
      <c r="AIE118" s="34"/>
      <c r="AIF118" s="34"/>
      <c r="AIG118" s="34"/>
      <c r="AIH118" s="34"/>
      <c r="AII118" s="34"/>
      <c r="AIJ118" s="34"/>
      <c r="AIK118" s="34"/>
      <c r="AIL118" s="34"/>
      <c r="AIM118" s="34"/>
      <c r="AIN118" s="34"/>
      <c r="AIO118" s="34"/>
      <c r="AIP118" s="34"/>
      <c r="AIQ118" s="34"/>
      <c r="AIR118" s="34"/>
      <c r="AIS118" s="34"/>
      <c r="AIT118" s="34"/>
      <c r="AIU118" s="34"/>
      <c r="AIV118" s="34"/>
      <c r="AIW118" s="34"/>
      <c r="AIX118" s="34"/>
      <c r="AIY118" s="34"/>
      <c r="AIZ118" s="34"/>
      <c r="AJA118" s="34"/>
      <c r="AJB118" s="34"/>
      <c r="AJC118" s="34"/>
      <c r="AJD118" s="34"/>
      <c r="AJE118" s="34"/>
      <c r="AJF118" s="34"/>
      <c r="AJG118" s="34"/>
      <c r="AJH118" s="34"/>
      <c r="AJI118" s="34"/>
      <c r="AJJ118" s="34"/>
      <c r="AJK118" s="34"/>
      <c r="AJL118" s="34"/>
      <c r="AJM118" s="34"/>
      <c r="AJN118" s="34"/>
      <c r="AJO118" s="34"/>
      <c r="AJP118" s="34"/>
      <c r="AJQ118" s="34"/>
      <c r="AJR118" s="34"/>
      <c r="AJS118" s="34"/>
      <c r="AJT118" s="34"/>
      <c r="AJU118" s="34"/>
      <c r="AJV118" s="34"/>
      <c r="AJW118" s="34"/>
      <c r="AJX118" s="34"/>
      <c r="AJY118" s="34"/>
      <c r="AJZ118" s="34"/>
      <c r="AKA118" s="34"/>
      <c r="AKB118" s="34"/>
      <c r="AKC118" s="34"/>
      <c r="AKD118" s="34"/>
      <c r="AKE118" s="34"/>
      <c r="AKF118" s="34"/>
      <c r="AKG118" s="34"/>
      <c r="AKH118" s="34"/>
      <c r="AKI118" s="34"/>
      <c r="AKJ118" s="34"/>
      <c r="AKK118" s="34"/>
      <c r="AKL118" s="34"/>
      <c r="AKM118" s="34"/>
      <c r="AKN118" s="34"/>
      <c r="AKO118" s="34"/>
      <c r="AKP118" s="34"/>
      <c r="AKQ118" s="34"/>
      <c r="AKR118" s="34"/>
      <c r="AKS118" s="34"/>
      <c r="AKT118" s="34"/>
      <c r="AKU118" s="34"/>
      <c r="AKV118" s="34"/>
      <c r="AKW118" s="34"/>
      <c r="AKX118" s="34"/>
      <c r="AKY118" s="34"/>
      <c r="AKZ118" s="34"/>
      <c r="ALA118" s="34"/>
      <c r="ALB118" s="34"/>
      <c r="ALC118" s="34"/>
      <c r="ALD118" s="34"/>
      <c r="ALE118" s="34"/>
      <c r="ALF118" s="34"/>
      <c r="ALG118" s="34"/>
      <c r="ALH118" s="34"/>
      <c r="ALI118" s="34"/>
      <c r="ALJ118" s="34"/>
      <c r="ALK118" s="34"/>
      <c r="ALL118" s="34"/>
      <c r="ALM118" s="34"/>
      <c r="ALN118" s="34"/>
      <c r="ALO118" s="34"/>
      <c r="ALP118" s="34"/>
      <c r="ALQ118" s="34"/>
      <c r="ALR118" s="34"/>
      <c r="ALS118" s="34"/>
      <c r="ALT118" s="34"/>
      <c r="ALU118" s="34"/>
      <c r="ALV118" s="34"/>
      <c r="ALW118" s="34"/>
      <c r="ALX118" s="34"/>
      <c r="ALY118" s="34"/>
      <c r="ALZ118" s="34"/>
      <c r="AMA118" s="34"/>
      <c r="AMB118" s="34"/>
      <c r="AMC118" s="34"/>
      <c r="AMD118" s="34"/>
      <c r="AME118" s="34"/>
      <c r="AMF118" s="34"/>
      <c r="AMG118" s="34"/>
      <c r="AMH118" s="34"/>
      <c r="AMI118" s="34"/>
      <c r="AMJ118" s="34"/>
      <c r="AMK118" s="34"/>
    </row>
    <row r="119" spans="1:1025" x14ac:dyDescent="0.25">
      <c r="A119" s="34"/>
      <c r="B119" s="16"/>
      <c r="C119" s="30"/>
      <c r="D119" s="32"/>
      <c r="E119" s="21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4"/>
      <c r="DI119" s="34"/>
      <c r="DJ119" s="34"/>
      <c r="DK119" s="34"/>
      <c r="DL119" s="34"/>
      <c r="DM119" s="34"/>
      <c r="DN119" s="34"/>
      <c r="DO119" s="34"/>
      <c r="DP119" s="34"/>
      <c r="DQ119" s="34"/>
      <c r="DR119" s="34"/>
      <c r="DS119" s="34"/>
      <c r="DT119" s="34"/>
      <c r="DU119" s="34"/>
      <c r="DV119" s="34"/>
      <c r="DW119" s="34"/>
      <c r="DX119" s="34"/>
      <c r="DY119" s="34"/>
      <c r="DZ119" s="34"/>
      <c r="EA119" s="34"/>
      <c r="EB119" s="34"/>
      <c r="EC119" s="34"/>
      <c r="ED119" s="34"/>
      <c r="EE119" s="34"/>
      <c r="EF119" s="34"/>
      <c r="EG119" s="34"/>
      <c r="EH119" s="34"/>
      <c r="EI119" s="34"/>
      <c r="EJ119" s="34"/>
      <c r="EK119" s="34"/>
      <c r="EL119" s="34"/>
      <c r="EM119" s="34"/>
      <c r="EN119" s="34"/>
      <c r="EO119" s="34"/>
      <c r="EP119" s="34"/>
      <c r="EQ119" s="34"/>
      <c r="ER119" s="34"/>
      <c r="ES119" s="34"/>
      <c r="ET119" s="34"/>
      <c r="EU119" s="34"/>
      <c r="EV119" s="34"/>
      <c r="EW119" s="34"/>
      <c r="EX119" s="34"/>
      <c r="EY119" s="34"/>
      <c r="EZ119" s="34"/>
      <c r="FA119" s="34"/>
      <c r="FB119" s="34"/>
      <c r="FC119" s="34"/>
      <c r="FD119" s="34"/>
      <c r="FE119" s="34"/>
      <c r="FF119" s="34"/>
      <c r="FG119" s="34"/>
      <c r="FH119" s="34"/>
      <c r="FI119" s="34"/>
      <c r="FJ119" s="34"/>
      <c r="FK119" s="34"/>
      <c r="FL119" s="34"/>
      <c r="FM119" s="34"/>
      <c r="FN119" s="34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4"/>
      <c r="GA119" s="34"/>
      <c r="GB119" s="34"/>
      <c r="GC119" s="34"/>
      <c r="GD119" s="34"/>
      <c r="GE119" s="34"/>
      <c r="GF119" s="34"/>
      <c r="GG119" s="34"/>
      <c r="GH119" s="34"/>
      <c r="GI119" s="34"/>
      <c r="GJ119" s="34"/>
      <c r="GK119" s="34"/>
      <c r="GL119" s="34"/>
      <c r="GM119" s="34"/>
      <c r="GN119" s="34"/>
      <c r="GO119" s="34"/>
      <c r="GP119" s="34"/>
      <c r="GQ119" s="34"/>
      <c r="GR119" s="34"/>
      <c r="GS119" s="34"/>
      <c r="GT119" s="34"/>
      <c r="GU119" s="34"/>
      <c r="GV119" s="34"/>
      <c r="GW119" s="34"/>
      <c r="GX119" s="34"/>
      <c r="GY119" s="34"/>
      <c r="GZ119" s="34"/>
      <c r="HA119" s="34"/>
      <c r="HB119" s="34"/>
      <c r="HC119" s="34"/>
      <c r="HD119" s="34"/>
      <c r="HE119" s="34"/>
      <c r="HF119" s="34"/>
      <c r="HG119" s="34"/>
      <c r="HH119" s="34"/>
      <c r="HI119" s="34"/>
      <c r="HJ119" s="34"/>
      <c r="HK119" s="34"/>
      <c r="HL119" s="34"/>
      <c r="HM119" s="34"/>
      <c r="HN119" s="34"/>
      <c r="HO119" s="34"/>
      <c r="HP119" s="34"/>
      <c r="HQ119" s="34"/>
      <c r="HR119" s="34"/>
      <c r="HS119" s="34"/>
      <c r="HT119" s="34"/>
      <c r="HU119" s="34"/>
      <c r="HV119" s="34"/>
      <c r="HW119" s="34"/>
      <c r="HX119" s="34"/>
      <c r="HY119" s="34"/>
      <c r="HZ119" s="34"/>
      <c r="IA119" s="34"/>
      <c r="IB119" s="34"/>
      <c r="IC119" s="34"/>
      <c r="ID119" s="34"/>
      <c r="IE119" s="34"/>
      <c r="IF119" s="34"/>
      <c r="IG119" s="34"/>
      <c r="IH119" s="34"/>
      <c r="II119" s="34"/>
      <c r="IJ119" s="34"/>
      <c r="IK119" s="34"/>
      <c r="IL119" s="34"/>
      <c r="IM119" s="34"/>
      <c r="IN119" s="34"/>
      <c r="IO119" s="34"/>
      <c r="IP119" s="34"/>
      <c r="IQ119" s="34"/>
      <c r="IR119" s="34"/>
      <c r="IS119" s="34"/>
      <c r="IT119" s="34"/>
      <c r="IU119" s="34"/>
      <c r="IV119" s="34"/>
      <c r="IW119" s="34"/>
      <c r="IX119" s="34"/>
      <c r="IY119" s="34"/>
      <c r="IZ119" s="34"/>
      <c r="JA119" s="34"/>
      <c r="JB119" s="34"/>
      <c r="JC119" s="34"/>
      <c r="JD119" s="34"/>
      <c r="JE119" s="34"/>
      <c r="JF119" s="34"/>
      <c r="JG119" s="34"/>
      <c r="JH119" s="34"/>
      <c r="JI119" s="34"/>
      <c r="JJ119" s="34"/>
      <c r="JK119" s="34"/>
      <c r="JL119" s="34"/>
      <c r="JM119" s="34"/>
      <c r="JN119" s="34"/>
      <c r="JO119" s="34"/>
      <c r="JP119" s="34"/>
      <c r="JQ119" s="34"/>
      <c r="JR119" s="34"/>
      <c r="JS119" s="34"/>
      <c r="JT119" s="34"/>
      <c r="JU119" s="34"/>
      <c r="JV119" s="34"/>
      <c r="JW119" s="34"/>
      <c r="JX119" s="34"/>
      <c r="JY119" s="34"/>
      <c r="JZ119" s="34"/>
      <c r="KA119" s="34"/>
      <c r="KB119" s="34"/>
      <c r="KC119" s="34"/>
      <c r="KD119" s="34"/>
      <c r="KE119" s="34"/>
      <c r="KF119" s="34"/>
      <c r="KG119" s="34"/>
      <c r="KH119" s="34"/>
      <c r="KI119" s="34"/>
      <c r="KJ119" s="34"/>
      <c r="KK119" s="34"/>
      <c r="KL119" s="34"/>
      <c r="KM119" s="34"/>
      <c r="KN119" s="34"/>
      <c r="KO119" s="34"/>
      <c r="KP119" s="34"/>
      <c r="KQ119" s="34"/>
      <c r="KR119" s="34"/>
      <c r="KS119" s="34"/>
      <c r="KT119" s="34"/>
      <c r="KU119" s="34"/>
      <c r="KV119" s="34"/>
      <c r="KW119" s="34"/>
      <c r="KX119" s="34"/>
      <c r="KY119" s="34"/>
      <c r="KZ119" s="34"/>
      <c r="LA119" s="34"/>
      <c r="LB119" s="34"/>
      <c r="LC119" s="34"/>
      <c r="LD119" s="34"/>
      <c r="LE119" s="34"/>
      <c r="LF119" s="34"/>
      <c r="LG119" s="34"/>
      <c r="LH119" s="34"/>
      <c r="LI119" s="34"/>
      <c r="LJ119" s="34"/>
      <c r="LK119" s="34"/>
      <c r="LL119" s="34"/>
      <c r="LM119" s="34"/>
      <c r="LN119" s="34"/>
      <c r="LO119" s="34"/>
      <c r="LP119" s="34"/>
      <c r="LQ119" s="34"/>
      <c r="LR119" s="34"/>
      <c r="LS119" s="34"/>
      <c r="LT119" s="34"/>
      <c r="LU119" s="34"/>
      <c r="LV119" s="34"/>
      <c r="LW119" s="34"/>
      <c r="LX119" s="34"/>
      <c r="LY119" s="34"/>
      <c r="LZ119" s="34"/>
      <c r="MA119" s="34"/>
      <c r="MB119" s="34"/>
      <c r="MC119" s="34"/>
      <c r="MD119" s="34"/>
      <c r="ME119" s="34"/>
      <c r="MF119" s="34"/>
      <c r="MG119" s="34"/>
      <c r="MH119" s="34"/>
      <c r="MI119" s="34"/>
      <c r="MJ119" s="34"/>
      <c r="MK119" s="34"/>
      <c r="ML119" s="34"/>
      <c r="MM119" s="34"/>
      <c r="MN119" s="34"/>
      <c r="MO119" s="34"/>
      <c r="MP119" s="34"/>
      <c r="MQ119" s="34"/>
      <c r="MR119" s="34"/>
      <c r="MS119" s="34"/>
      <c r="MT119" s="34"/>
      <c r="MU119" s="34"/>
      <c r="MV119" s="34"/>
      <c r="MW119" s="34"/>
      <c r="MX119" s="34"/>
      <c r="MY119" s="34"/>
      <c r="MZ119" s="34"/>
      <c r="NA119" s="34"/>
      <c r="NB119" s="34"/>
      <c r="NC119" s="34"/>
      <c r="ND119" s="34"/>
      <c r="NE119" s="34"/>
      <c r="NF119" s="34"/>
      <c r="NG119" s="34"/>
      <c r="NH119" s="34"/>
      <c r="NI119" s="34"/>
      <c r="NJ119" s="34"/>
      <c r="NK119" s="34"/>
      <c r="NL119" s="34"/>
      <c r="NM119" s="34"/>
      <c r="NN119" s="34"/>
      <c r="NO119" s="34"/>
      <c r="NP119" s="34"/>
      <c r="NQ119" s="34"/>
      <c r="NR119" s="34"/>
      <c r="NS119" s="34"/>
      <c r="NT119" s="34"/>
      <c r="NU119" s="34"/>
      <c r="NV119" s="34"/>
      <c r="NW119" s="34"/>
      <c r="NX119" s="34"/>
      <c r="NY119" s="34"/>
      <c r="NZ119" s="34"/>
      <c r="OA119" s="34"/>
      <c r="OB119" s="34"/>
      <c r="OC119" s="34"/>
      <c r="OD119" s="34"/>
      <c r="OE119" s="34"/>
      <c r="OF119" s="34"/>
      <c r="OG119" s="34"/>
      <c r="OH119" s="34"/>
      <c r="OI119" s="34"/>
      <c r="OJ119" s="34"/>
      <c r="OK119" s="34"/>
      <c r="OL119" s="34"/>
      <c r="OM119" s="34"/>
      <c r="ON119" s="34"/>
      <c r="OO119" s="34"/>
      <c r="OP119" s="34"/>
      <c r="OQ119" s="34"/>
      <c r="OR119" s="34"/>
      <c r="OS119" s="34"/>
      <c r="OT119" s="34"/>
      <c r="OU119" s="34"/>
      <c r="OV119" s="34"/>
      <c r="OW119" s="34"/>
      <c r="OX119" s="34"/>
      <c r="OY119" s="34"/>
      <c r="OZ119" s="34"/>
      <c r="PA119" s="34"/>
      <c r="PB119" s="34"/>
      <c r="PC119" s="34"/>
      <c r="PD119" s="34"/>
      <c r="PE119" s="34"/>
      <c r="PF119" s="34"/>
      <c r="PG119" s="34"/>
      <c r="PH119" s="34"/>
      <c r="PI119" s="34"/>
      <c r="PJ119" s="34"/>
      <c r="PK119" s="34"/>
      <c r="PL119" s="34"/>
      <c r="PM119" s="34"/>
      <c r="PN119" s="34"/>
      <c r="PO119" s="34"/>
      <c r="PP119" s="34"/>
      <c r="PQ119" s="34"/>
      <c r="PR119" s="34"/>
      <c r="PS119" s="34"/>
      <c r="PT119" s="34"/>
      <c r="PU119" s="34"/>
      <c r="PV119" s="34"/>
      <c r="PW119" s="34"/>
      <c r="PX119" s="34"/>
      <c r="PY119" s="34"/>
      <c r="PZ119" s="34"/>
      <c r="QA119" s="34"/>
      <c r="QB119" s="34"/>
      <c r="QC119" s="34"/>
      <c r="QD119" s="34"/>
      <c r="QE119" s="34"/>
      <c r="QF119" s="34"/>
      <c r="QG119" s="34"/>
      <c r="QH119" s="34"/>
      <c r="QI119" s="34"/>
      <c r="QJ119" s="34"/>
      <c r="QK119" s="34"/>
      <c r="QL119" s="34"/>
      <c r="QM119" s="34"/>
      <c r="QN119" s="34"/>
      <c r="QO119" s="34"/>
      <c r="QP119" s="34"/>
      <c r="QQ119" s="34"/>
      <c r="QR119" s="34"/>
      <c r="QS119" s="34"/>
      <c r="QT119" s="34"/>
      <c r="QU119" s="34"/>
      <c r="QV119" s="34"/>
      <c r="QW119" s="34"/>
      <c r="QX119" s="34"/>
      <c r="QY119" s="34"/>
      <c r="QZ119" s="34"/>
      <c r="RA119" s="34"/>
      <c r="RB119" s="34"/>
      <c r="RC119" s="34"/>
      <c r="RD119" s="34"/>
      <c r="RE119" s="34"/>
      <c r="RF119" s="34"/>
      <c r="RG119" s="34"/>
      <c r="RH119" s="34"/>
      <c r="RI119" s="34"/>
      <c r="RJ119" s="34"/>
      <c r="RK119" s="34"/>
      <c r="RL119" s="34"/>
      <c r="RM119" s="34"/>
      <c r="RN119" s="34"/>
      <c r="RO119" s="34"/>
      <c r="RP119" s="34"/>
      <c r="RQ119" s="34"/>
      <c r="RR119" s="34"/>
      <c r="RS119" s="34"/>
      <c r="RT119" s="34"/>
      <c r="RU119" s="34"/>
      <c r="RV119" s="34"/>
      <c r="RW119" s="34"/>
      <c r="RX119" s="34"/>
      <c r="RY119" s="34"/>
      <c r="RZ119" s="34"/>
      <c r="SA119" s="34"/>
      <c r="SB119" s="34"/>
      <c r="SC119" s="34"/>
      <c r="SD119" s="34"/>
      <c r="SE119" s="34"/>
      <c r="SF119" s="34"/>
      <c r="SG119" s="34"/>
      <c r="SH119" s="34"/>
      <c r="SI119" s="34"/>
      <c r="SJ119" s="34"/>
      <c r="SK119" s="34"/>
      <c r="SL119" s="34"/>
      <c r="SM119" s="34"/>
      <c r="SN119" s="34"/>
      <c r="SO119" s="34"/>
      <c r="SP119" s="34"/>
      <c r="SQ119" s="34"/>
      <c r="SR119" s="34"/>
      <c r="SS119" s="34"/>
      <c r="ST119" s="34"/>
      <c r="SU119" s="34"/>
      <c r="SV119" s="34"/>
      <c r="SW119" s="34"/>
      <c r="SX119" s="34"/>
      <c r="SY119" s="34"/>
      <c r="SZ119" s="34"/>
      <c r="TA119" s="34"/>
      <c r="TB119" s="34"/>
      <c r="TC119" s="34"/>
      <c r="TD119" s="34"/>
      <c r="TE119" s="34"/>
      <c r="TF119" s="34"/>
      <c r="TG119" s="34"/>
      <c r="TH119" s="34"/>
      <c r="TI119" s="34"/>
      <c r="TJ119" s="34"/>
      <c r="TK119" s="34"/>
      <c r="TL119" s="34"/>
      <c r="TM119" s="34"/>
      <c r="TN119" s="34"/>
      <c r="TO119" s="34"/>
      <c r="TP119" s="34"/>
      <c r="TQ119" s="34"/>
      <c r="TR119" s="34"/>
      <c r="TS119" s="34"/>
      <c r="TT119" s="34"/>
      <c r="TU119" s="34"/>
      <c r="TV119" s="34"/>
      <c r="TW119" s="34"/>
      <c r="TX119" s="34"/>
      <c r="TY119" s="34"/>
      <c r="TZ119" s="34"/>
      <c r="UA119" s="34"/>
      <c r="UB119" s="34"/>
      <c r="UC119" s="34"/>
      <c r="UD119" s="34"/>
      <c r="UE119" s="34"/>
      <c r="UF119" s="34"/>
      <c r="UG119" s="34"/>
      <c r="UH119" s="34"/>
      <c r="UI119" s="34"/>
      <c r="UJ119" s="34"/>
      <c r="UK119" s="34"/>
      <c r="UL119" s="34"/>
      <c r="UM119" s="34"/>
      <c r="UN119" s="34"/>
      <c r="UO119" s="34"/>
      <c r="UP119" s="34"/>
      <c r="UQ119" s="34"/>
      <c r="UR119" s="34"/>
      <c r="US119" s="34"/>
      <c r="UT119" s="34"/>
      <c r="UU119" s="34"/>
      <c r="UV119" s="34"/>
      <c r="UW119" s="34"/>
      <c r="UX119" s="34"/>
      <c r="UY119" s="34"/>
      <c r="UZ119" s="34"/>
      <c r="VA119" s="34"/>
      <c r="VB119" s="34"/>
      <c r="VC119" s="34"/>
      <c r="VD119" s="34"/>
      <c r="VE119" s="34"/>
      <c r="VF119" s="34"/>
      <c r="VG119" s="34"/>
      <c r="VH119" s="34"/>
      <c r="VI119" s="34"/>
      <c r="VJ119" s="34"/>
      <c r="VK119" s="34"/>
      <c r="VL119" s="34"/>
      <c r="VM119" s="34"/>
      <c r="VN119" s="34"/>
      <c r="VO119" s="34"/>
      <c r="VP119" s="34"/>
      <c r="VQ119" s="34"/>
      <c r="VR119" s="34"/>
      <c r="VS119" s="34"/>
      <c r="VT119" s="34"/>
      <c r="VU119" s="34"/>
      <c r="VV119" s="34"/>
      <c r="VW119" s="34"/>
      <c r="VX119" s="34"/>
      <c r="VY119" s="34"/>
      <c r="VZ119" s="34"/>
      <c r="WA119" s="34"/>
      <c r="WB119" s="34"/>
      <c r="WC119" s="34"/>
      <c r="WD119" s="34"/>
      <c r="WE119" s="34"/>
      <c r="WF119" s="34"/>
      <c r="WG119" s="34"/>
      <c r="WH119" s="34"/>
      <c r="WI119" s="34"/>
      <c r="WJ119" s="34"/>
      <c r="WK119" s="34"/>
      <c r="WL119" s="34"/>
      <c r="WM119" s="34"/>
      <c r="WN119" s="34"/>
      <c r="WO119" s="34"/>
      <c r="WP119" s="34"/>
      <c r="WQ119" s="34"/>
      <c r="WR119" s="34"/>
      <c r="WS119" s="34"/>
      <c r="WT119" s="34"/>
      <c r="WU119" s="34"/>
      <c r="WV119" s="34"/>
      <c r="WW119" s="34"/>
      <c r="WX119" s="34"/>
      <c r="WY119" s="34"/>
      <c r="WZ119" s="34"/>
      <c r="XA119" s="34"/>
      <c r="XB119" s="34"/>
      <c r="XC119" s="34"/>
      <c r="XD119" s="34"/>
      <c r="XE119" s="34"/>
      <c r="XF119" s="34"/>
      <c r="XG119" s="34"/>
      <c r="XH119" s="34"/>
      <c r="XI119" s="34"/>
      <c r="XJ119" s="34"/>
      <c r="XK119" s="34"/>
      <c r="XL119" s="34"/>
      <c r="XM119" s="34"/>
      <c r="XN119" s="34"/>
      <c r="XO119" s="34"/>
      <c r="XP119" s="34"/>
      <c r="XQ119" s="34"/>
      <c r="XR119" s="34"/>
      <c r="XS119" s="34"/>
      <c r="XT119" s="34"/>
      <c r="XU119" s="34"/>
      <c r="XV119" s="34"/>
      <c r="XW119" s="34"/>
      <c r="XX119" s="34"/>
      <c r="XY119" s="34"/>
      <c r="XZ119" s="34"/>
      <c r="YA119" s="34"/>
      <c r="YB119" s="34"/>
      <c r="YC119" s="34"/>
      <c r="YD119" s="34"/>
      <c r="YE119" s="34"/>
      <c r="YF119" s="34"/>
      <c r="YG119" s="34"/>
      <c r="YH119" s="34"/>
      <c r="YI119" s="34"/>
      <c r="YJ119" s="34"/>
      <c r="YK119" s="34"/>
      <c r="YL119" s="34"/>
      <c r="YM119" s="34"/>
      <c r="YN119" s="34"/>
      <c r="YO119" s="34"/>
      <c r="YP119" s="34"/>
      <c r="YQ119" s="34"/>
      <c r="YR119" s="34"/>
      <c r="YS119" s="34"/>
      <c r="YT119" s="34"/>
      <c r="YU119" s="34"/>
      <c r="YV119" s="34"/>
      <c r="YW119" s="34"/>
      <c r="YX119" s="34"/>
      <c r="YY119" s="34"/>
      <c r="YZ119" s="34"/>
      <c r="ZA119" s="34"/>
      <c r="ZB119" s="34"/>
      <c r="ZC119" s="34"/>
      <c r="ZD119" s="34"/>
      <c r="ZE119" s="34"/>
      <c r="ZF119" s="34"/>
      <c r="ZG119" s="34"/>
      <c r="ZH119" s="34"/>
      <c r="ZI119" s="34"/>
      <c r="ZJ119" s="34"/>
      <c r="ZK119" s="34"/>
      <c r="ZL119" s="34"/>
      <c r="ZM119" s="34"/>
      <c r="ZN119" s="34"/>
      <c r="ZO119" s="34"/>
      <c r="ZP119" s="34"/>
      <c r="ZQ119" s="34"/>
      <c r="ZR119" s="34"/>
      <c r="ZS119" s="34"/>
      <c r="ZT119" s="34"/>
      <c r="ZU119" s="34"/>
      <c r="ZV119" s="34"/>
      <c r="ZW119" s="34"/>
      <c r="ZX119" s="34"/>
      <c r="ZY119" s="34"/>
      <c r="ZZ119" s="34"/>
      <c r="AAA119" s="34"/>
      <c r="AAB119" s="34"/>
      <c r="AAC119" s="34"/>
      <c r="AAD119" s="34"/>
      <c r="AAE119" s="34"/>
      <c r="AAF119" s="34"/>
      <c r="AAG119" s="34"/>
      <c r="AAH119" s="34"/>
      <c r="AAI119" s="34"/>
      <c r="AAJ119" s="34"/>
      <c r="AAK119" s="34"/>
      <c r="AAL119" s="34"/>
      <c r="AAM119" s="34"/>
      <c r="AAN119" s="34"/>
      <c r="AAO119" s="34"/>
      <c r="AAP119" s="34"/>
      <c r="AAQ119" s="34"/>
      <c r="AAR119" s="34"/>
      <c r="AAS119" s="34"/>
      <c r="AAT119" s="34"/>
      <c r="AAU119" s="34"/>
      <c r="AAV119" s="34"/>
      <c r="AAW119" s="34"/>
      <c r="AAX119" s="34"/>
      <c r="AAY119" s="34"/>
      <c r="AAZ119" s="34"/>
      <c r="ABA119" s="34"/>
      <c r="ABB119" s="34"/>
      <c r="ABC119" s="34"/>
      <c r="ABD119" s="34"/>
      <c r="ABE119" s="34"/>
      <c r="ABF119" s="34"/>
      <c r="ABG119" s="34"/>
      <c r="ABH119" s="34"/>
      <c r="ABI119" s="34"/>
      <c r="ABJ119" s="34"/>
      <c r="ABK119" s="34"/>
      <c r="ABL119" s="34"/>
      <c r="ABM119" s="34"/>
      <c r="ABN119" s="34"/>
      <c r="ABO119" s="34"/>
      <c r="ABP119" s="34"/>
      <c r="ABQ119" s="34"/>
      <c r="ABR119" s="34"/>
      <c r="ABS119" s="34"/>
      <c r="ABT119" s="34"/>
      <c r="ABU119" s="34"/>
      <c r="ABV119" s="34"/>
      <c r="ABW119" s="34"/>
      <c r="ABX119" s="34"/>
      <c r="ABY119" s="34"/>
      <c r="ABZ119" s="34"/>
      <c r="ACA119" s="34"/>
      <c r="ACB119" s="34"/>
      <c r="ACC119" s="34"/>
      <c r="ACD119" s="34"/>
      <c r="ACE119" s="34"/>
      <c r="ACF119" s="34"/>
      <c r="ACG119" s="34"/>
      <c r="ACH119" s="34"/>
      <c r="ACI119" s="34"/>
      <c r="ACJ119" s="34"/>
      <c r="ACK119" s="34"/>
      <c r="ACL119" s="34"/>
      <c r="ACM119" s="34"/>
      <c r="ACN119" s="34"/>
      <c r="ACO119" s="34"/>
      <c r="ACP119" s="34"/>
      <c r="ACQ119" s="34"/>
      <c r="ACR119" s="34"/>
      <c r="ACS119" s="34"/>
      <c r="ACT119" s="34"/>
      <c r="ACU119" s="34"/>
      <c r="ACV119" s="34"/>
      <c r="ACW119" s="34"/>
      <c r="ACX119" s="34"/>
      <c r="ACY119" s="34"/>
      <c r="ACZ119" s="34"/>
      <c r="ADA119" s="34"/>
      <c r="ADB119" s="34"/>
      <c r="ADC119" s="34"/>
      <c r="ADD119" s="34"/>
      <c r="ADE119" s="34"/>
      <c r="ADF119" s="34"/>
      <c r="ADG119" s="34"/>
      <c r="ADH119" s="34"/>
      <c r="ADI119" s="34"/>
      <c r="ADJ119" s="34"/>
      <c r="ADK119" s="34"/>
      <c r="ADL119" s="34"/>
      <c r="ADM119" s="34"/>
      <c r="ADN119" s="34"/>
      <c r="ADO119" s="34"/>
      <c r="ADP119" s="34"/>
      <c r="ADQ119" s="34"/>
      <c r="ADR119" s="34"/>
      <c r="ADS119" s="34"/>
      <c r="ADT119" s="34"/>
      <c r="ADU119" s="34"/>
      <c r="ADV119" s="34"/>
      <c r="ADW119" s="34"/>
      <c r="ADX119" s="34"/>
      <c r="ADY119" s="34"/>
      <c r="ADZ119" s="34"/>
      <c r="AEA119" s="34"/>
      <c r="AEB119" s="34"/>
      <c r="AEC119" s="34"/>
      <c r="AED119" s="34"/>
      <c r="AEE119" s="34"/>
      <c r="AEF119" s="34"/>
      <c r="AEG119" s="34"/>
      <c r="AEH119" s="34"/>
      <c r="AEI119" s="34"/>
      <c r="AEJ119" s="34"/>
      <c r="AEK119" s="34"/>
      <c r="AEL119" s="34"/>
      <c r="AEM119" s="34"/>
      <c r="AEN119" s="34"/>
      <c r="AEO119" s="34"/>
      <c r="AEP119" s="34"/>
      <c r="AEQ119" s="34"/>
      <c r="AER119" s="34"/>
      <c r="AES119" s="34"/>
      <c r="AET119" s="34"/>
      <c r="AEU119" s="34"/>
      <c r="AEV119" s="34"/>
      <c r="AEW119" s="34"/>
      <c r="AEX119" s="34"/>
      <c r="AEY119" s="34"/>
      <c r="AEZ119" s="34"/>
      <c r="AFA119" s="34"/>
      <c r="AFB119" s="34"/>
      <c r="AFC119" s="34"/>
      <c r="AFD119" s="34"/>
      <c r="AFE119" s="34"/>
      <c r="AFF119" s="34"/>
      <c r="AFG119" s="34"/>
      <c r="AFH119" s="34"/>
      <c r="AFI119" s="34"/>
      <c r="AFJ119" s="34"/>
      <c r="AFK119" s="34"/>
      <c r="AFL119" s="34"/>
      <c r="AFM119" s="34"/>
      <c r="AFN119" s="34"/>
      <c r="AFO119" s="34"/>
      <c r="AFP119" s="34"/>
      <c r="AFQ119" s="34"/>
      <c r="AFR119" s="34"/>
      <c r="AFS119" s="34"/>
      <c r="AFT119" s="34"/>
      <c r="AFU119" s="34"/>
      <c r="AFV119" s="34"/>
      <c r="AFW119" s="34"/>
      <c r="AFX119" s="34"/>
      <c r="AFY119" s="34"/>
      <c r="AFZ119" s="34"/>
      <c r="AGA119" s="34"/>
      <c r="AGB119" s="34"/>
      <c r="AGC119" s="34"/>
      <c r="AGD119" s="34"/>
      <c r="AGE119" s="34"/>
      <c r="AGF119" s="34"/>
      <c r="AGG119" s="34"/>
      <c r="AGH119" s="34"/>
      <c r="AGI119" s="34"/>
      <c r="AGJ119" s="34"/>
      <c r="AGK119" s="34"/>
      <c r="AGL119" s="34"/>
      <c r="AGM119" s="34"/>
      <c r="AGN119" s="34"/>
      <c r="AGO119" s="34"/>
      <c r="AGP119" s="34"/>
      <c r="AGQ119" s="34"/>
      <c r="AGR119" s="34"/>
      <c r="AGS119" s="34"/>
      <c r="AGT119" s="34"/>
      <c r="AGU119" s="34"/>
      <c r="AGV119" s="34"/>
      <c r="AGW119" s="34"/>
      <c r="AGX119" s="34"/>
      <c r="AGY119" s="34"/>
      <c r="AGZ119" s="34"/>
      <c r="AHA119" s="34"/>
      <c r="AHB119" s="34"/>
      <c r="AHC119" s="34"/>
      <c r="AHD119" s="34"/>
      <c r="AHE119" s="34"/>
      <c r="AHF119" s="34"/>
      <c r="AHG119" s="34"/>
      <c r="AHH119" s="34"/>
      <c r="AHI119" s="34"/>
      <c r="AHJ119" s="34"/>
      <c r="AHK119" s="34"/>
      <c r="AHL119" s="34"/>
      <c r="AHM119" s="34"/>
      <c r="AHN119" s="34"/>
      <c r="AHO119" s="34"/>
      <c r="AHP119" s="34"/>
      <c r="AHQ119" s="34"/>
      <c r="AHR119" s="34"/>
      <c r="AHS119" s="34"/>
      <c r="AHT119" s="34"/>
      <c r="AHU119" s="34"/>
      <c r="AHV119" s="34"/>
      <c r="AHW119" s="34"/>
      <c r="AHX119" s="34"/>
      <c r="AHY119" s="34"/>
      <c r="AHZ119" s="34"/>
      <c r="AIA119" s="34"/>
      <c r="AIB119" s="34"/>
      <c r="AIC119" s="34"/>
      <c r="AID119" s="34"/>
      <c r="AIE119" s="34"/>
      <c r="AIF119" s="34"/>
      <c r="AIG119" s="34"/>
      <c r="AIH119" s="34"/>
      <c r="AII119" s="34"/>
      <c r="AIJ119" s="34"/>
      <c r="AIK119" s="34"/>
      <c r="AIL119" s="34"/>
      <c r="AIM119" s="34"/>
      <c r="AIN119" s="34"/>
      <c r="AIO119" s="34"/>
      <c r="AIP119" s="34"/>
      <c r="AIQ119" s="34"/>
      <c r="AIR119" s="34"/>
      <c r="AIS119" s="34"/>
      <c r="AIT119" s="34"/>
      <c r="AIU119" s="34"/>
      <c r="AIV119" s="34"/>
      <c r="AIW119" s="34"/>
      <c r="AIX119" s="34"/>
      <c r="AIY119" s="34"/>
      <c r="AIZ119" s="34"/>
      <c r="AJA119" s="34"/>
      <c r="AJB119" s="34"/>
      <c r="AJC119" s="34"/>
      <c r="AJD119" s="34"/>
      <c r="AJE119" s="34"/>
      <c r="AJF119" s="34"/>
      <c r="AJG119" s="34"/>
      <c r="AJH119" s="34"/>
      <c r="AJI119" s="34"/>
      <c r="AJJ119" s="34"/>
      <c r="AJK119" s="34"/>
      <c r="AJL119" s="34"/>
      <c r="AJM119" s="34"/>
      <c r="AJN119" s="34"/>
      <c r="AJO119" s="34"/>
      <c r="AJP119" s="34"/>
      <c r="AJQ119" s="34"/>
      <c r="AJR119" s="34"/>
      <c r="AJS119" s="34"/>
      <c r="AJT119" s="34"/>
      <c r="AJU119" s="34"/>
      <c r="AJV119" s="34"/>
      <c r="AJW119" s="34"/>
      <c r="AJX119" s="34"/>
      <c r="AJY119" s="34"/>
      <c r="AJZ119" s="34"/>
      <c r="AKA119" s="34"/>
      <c r="AKB119" s="34"/>
      <c r="AKC119" s="34"/>
      <c r="AKD119" s="34"/>
      <c r="AKE119" s="34"/>
      <c r="AKF119" s="34"/>
      <c r="AKG119" s="34"/>
      <c r="AKH119" s="34"/>
      <c r="AKI119" s="34"/>
      <c r="AKJ119" s="34"/>
      <c r="AKK119" s="34"/>
      <c r="AKL119" s="34"/>
      <c r="AKM119" s="34"/>
      <c r="AKN119" s="34"/>
      <c r="AKO119" s="34"/>
      <c r="AKP119" s="34"/>
      <c r="AKQ119" s="34"/>
      <c r="AKR119" s="34"/>
      <c r="AKS119" s="34"/>
      <c r="AKT119" s="34"/>
      <c r="AKU119" s="34"/>
      <c r="AKV119" s="34"/>
      <c r="AKW119" s="34"/>
      <c r="AKX119" s="34"/>
      <c r="AKY119" s="34"/>
      <c r="AKZ119" s="34"/>
      <c r="ALA119" s="34"/>
      <c r="ALB119" s="34"/>
      <c r="ALC119" s="34"/>
      <c r="ALD119" s="34"/>
      <c r="ALE119" s="34"/>
      <c r="ALF119" s="34"/>
      <c r="ALG119" s="34"/>
      <c r="ALH119" s="34"/>
      <c r="ALI119" s="34"/>
      <c r="ALJ119" s="34"/>
      <c r="ALK119" s="34"/>
      <c r="ALL119" s="34"/>
      <c r="ALM119" s="34"/>
      <c r="ALN119" s="34"/>
      <c r="ALO119" s="34"/>
      <c r="ALP119" s="34"/>
      <c r="ALQ119" s="34"/>
      <c r="ALR119" s="34"/>
      <c r="ALS119" s="34"/>
      <c r="ALT119" s="34"/>
      <c r="ALU119" s="34"/>
      <c r="ALV119" s="34"/>
      <c r="ALW119" s="34"/>
      <c r="ALX119" s="34"/>
      <c r="ALY119" s="34"/>
      <c r="ALZ119" s="34"/>
      <c r="AMA119" s="34"/>
      <c r="AMB119" s="34"/>
      <c r="AMC119" s="34"/>
      <c r="AMD119" s="34"/>
      <c r="AME119" s="34"/>
      <c r="AMF119" s="34"/>
      <c r="AMG119" s="34"/>
      <c r="AMH119" s="34"/>
      <c r="AMI119" s="34"/>
      <c r="AMJ119" s="34"/>
      <c r="AMK119" s="34"/>
    </row>
    <row r="120" spans="1:1025" x14ac:dyDescent="0.25">
      <c r="A120" s="34"/>
      <c r="B120" s="16"/>
      <c r="C120" s="30"/>
      <c r="D120" s="32"/>
      <c r="E120" s="21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4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4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34"/>
      <c r="GN120" s="34"/>
      <c r="GO120" s="34"/>
      <c r="GP120" s="34"/>
      <c r="GQ120" s="34"/>
      <c r="GR120" s="34"/>
      <c r="GS120" s="34"/>
      <c r="GT120" s="34"/>
      <c r="GU120" s="34"/>
      <c r="GV120" s="34"/>
      <c r="GW120" s="34"/>
      <c r="GX120" s="34"/>
      <c r="GY120" s="34"/>
      <c r="GZ120" s="34"/>
      <c r="HA120" s="34"/>
      <c r="HB120" s="34"/>
      <c r="HC120" s="34"/>
      <c r="HD120" s="34"/>
      <c r="HE120" s="34"/>
      <c r="HF120" s="34"/>
      <c r="HG120" s="34"/>
      <c r="HH120" s="34"/>
      <c r="HI120" s="34"/>
      <c r="HJ120" s="34"/>
      <c r="HK120" s="34"/>
      <c r="HL120" s="34"/>
      <c r="HM120" s="34"/>
      <c r="HN120" s="34"/>
      <c r="HO120" s="34"/>
      <c r="HP120" s="34"/>
      <c r="HQ120" s="34"/>
      <c r="HR120" s="34"/>
      <c r="HS120" s="34"/>
      <c r="HT120" s="34"/>
      <c r="HU120" s="34"/>
      <c r="HV120" s="34"/>
      <c r="HW120" s="34"/>
      <c r="HX120" s="34"/>
      <c r="HY120" s="34"/>
      <c r="HZ120" s="34"/>
      <c r="IA120" s="34"/>
      <c r="IB120" s="34"/>
      <c r="IC120" s="34"/>
      <c r="ID120" s="34"/>
      <c r="IE120" s="34"/>
      <c r="IF120" s="34"/>
      <c r="IG120" s="34"/>
      <c r="IH120" s="34"/>
      <c r="II120" s="34"/>
      <c r="IJ120" s="34"/>
      <c r="IK120" s="34"/>
      <c r="IL120" s="34"/>
      <c r="IM120" s="34"/>
      <c r="IN120" s="34"/>
      <c r="IO120" s="34"/>
      <c r="IP120" s="34"/>
      <c r="IQ120" s="34"/>
      <c r="IR120" s="34"/>
      <c r="IS120" s="34"/>
      <c r="IT120" s="34"/>
      <c r="IU120" s="34"/>
      <c r="IV120" s="34"/>
      <c r="IW120" s="34"/>
      <c r="IX120" s="34"/>
      <c r="IY120" s="34"/>
      <c r="IZ120" s="34"/>
      <c r="JA120" s="34"/>
      <c r="JB120" s="34"/>
      <c r="JC120" s="34"/>
      <c r="JD120" s="34"/>
      <c r="JE120" s="34"/>
      <c r="JF120" s="34"/>
      <c r="JG120" s="34"/>
      <c r="JH120" s="34"/>
      <c r="JI120" s="34"/>
      <c r="JJ120" s="34"/>
      <c r="JK120" s="34"/>
      <c r="JL120" s="34"/>
      <c r="JM120" s="34"/>
      <c r="JN120" s="34"/>
      <c r="JO120" s="34"/>
      <c r="JP120" s="34"/>
      <c r="JQ120" s="34"/>
      <c r="JR120" s="34"/>
      <c r="JS120" s="34"/>
      <c r="JT120" s="34"/>
      <c r="JU120" s="34"/>
      <c r="JV120" s="34"/>
      <c r="JW120" s="34"/>
      <c r="JX120" s="34"/>
      <c r="JY120" s="34"/>
      <c r="JZ120" s="34"/>
      <c r="KA120" s="34"/>
      <c r="KB120" s="34"/>
      <c r="KC120" s="34"/>
      <c r="KD120" s="34"/>
      <c r="KE120" s="34"/>
      <c r="KF120" s="34"/>
      <c r="KG120" s="34"/>
      <c r="KH120" s="34"/>
      <c r="KI120" s="34"/>
      <c r="KJ120" s="34"/>
      <c r="KK120" s="34"/>
      <c r="KL120" s="34"/>
      <c r="KM120" s="34"/>
      <c r="KN120" s="34"/>
      <c r="KO120" s="34"/>
      <c r="KP120" s="34"/>
      <c r="KQ120" s="34"/>
      <c r="KR120" s="34"/>
      <c r="KS120" s="34"/>
      <c r="KT120" s="34"/>
      <c r="KU120" s="34"/>
      <c r="KV120" s="34"/>
      <c r="KW120" s="34"/>
      <c r="KX120" s="34"/>
      <c r="KY120" s="34"/>
      <c r="KZ120" s="34"/>
      <c r="LA120" s="34"/>
      <c r="LB120" s="34"/>
      <c r="LC120" s="34"/>
      <c r="LD120" s="34"/>
      <c r="LE120" s="34"/>
      <c r="LF120" s="34"/>
      <c r="LG120" s="34"/>
      <c r="LH120" s="34"/>
      <c r="LI120" s="34"/>
      <c r="LJ120" s="34"/>
      <c r="LK120" s="34"/>
      <c r="LL120" s="34"/>
      <c r="LM120" s="34"/>
      <c r="LN120" s="34"/>
      <c r="LO120" s="34"/>
      <c r="LP120" s="34"/>
      <c r="LQ120" s="34"/>
      <c r="LR120" s="34"/>
      <c r="LS120" s="34"/>
      <c r="LT120" s="34"/>
      <c r="LU120" s="34"/>
      <c r="LV120" s="34"/>
      <c r="LW120" s="34"/>
      <c r="LX120" s="34"/>
      <c r="LY120" s="34"/>
      <c r="LZ120" s="34"/>
      <c r="MA120" s="34"/>
      <c r="MB120" s="34"/>
      <c r="MC120" s="34"/>
      <c r="MD120" s="34"/>
      <c r="ME120" s="34"/>
      <c r="MF120" s="34"/>
      <c r="MG120" s="34"/>
      <c r="MH120" s="34"/>
      <c r="MI120" s="34"/>
      <c r="MJ120" s="34"/>
      <c r="MK120" s="34"/>
      <c r="ML120" s="34"/>
      <c r="MM120" s="34"/>
      <c r="MN120" s="34"/>
      <c r="MO120" s="34"/>
      <c r="MP120" s="34"/>
      <c r="MQ120" s="34"/>
      <c r="MR120" s="34"/>
      <c r="MS120" s="34"/>
      <c r="MT120" s="34"/>
      <c r="MU120" s="34"/>
      <c r="MV120" s="34"/>
      <c r="MW120" s="34"/>
      <c r="MX120" s="34"/>
      <c r="MY120" s="34"/>
      <c r="MZ120" s="34"/>
      <c r="NA120" s="34"/>
      <c r="NB120" s="34"/>
      <c r="NC120" s="34"/>
      <c r="ND120" s="34"/>
      <c r="NE120" s="34"/>
      <c r="NF120" s="34"/>
      <c r="NG120" s="34"/>
      <c r="NH120" s="34"/>
      <c r="NI120" s="34"/>
      <c r="NJ120" s="34"/>
      <c r="NK120" s="34"/>
      <c r="NL120" s="34"/>
      <c r="NM120" s="34"/>
      <c r="NN120" s="34"/>
      <c r="NO120" s="34"/>
      <c r="NP120" s="34"/>
      <c r="NQ120" s="34"/>
      <c r="NR120" s="34"/>
      <c r="NS120" s="34"/>
      <c r="NT120" s="34"/>
      <c r="NU120" s="34"/>
      <c r="NV120" s="34"/>
      <c r="NW120" s="34"/>
      <c r="NX120" s="34"/>
      <c r="NY120" s="34"/>
      <c r="NZ120" s="34"/>
      <c r="OA120" s="34"/>
      <c r="OB120" s="34"/>
      <c r="OC120" s="34"/>
      <c r="OD120" s="34"/>
      <c r="OE120" s="34"/>
      <c r="OF120" s="34"/>
      <c r="OG120" s="34"/>
      <c r="OH120" s="34"/>
      <c r="OI120" s="34"/>
      <c r="OJ120" s="34"/>
      <c r="OK120" s="34"/>
      <c r="OL120" s="34"/>
      <c r="OM120" s="34"/>
      <c r="ON120" s="34"/>
      <c r="OO120" s="34"/>
      <c r="OP120" s="34"/>
      <c r="OQ120" s="34"/>
      <c r="OR120" s="34"/>
      <c r="OS120" s="34"/>
      <c r="OT120" s="34"/>
      <c r="OU120" s="34"/>
      <c r="OV120" s="34"/>
      <c r="OW120" s="34"/>
      <c r="OX120" s="34"/>
      <c r="OY120" s="34"/>
      <c r="OZ120" s="34"/>
      <c r="PA120" s="34"/>
      <c r="PB120" s="34"/>
      <c r="PC120" s="34"/>
      <c r="PD120" s="34"/>
      <c r="PE120" s="34"/>
      <c r="PF120" s="34"/>
      <c r="PG120" s="34"/>
      <c r="PH120" s="34"/>
      <c r="PI120" s="34"/>
      <c r="PJ120" s="34"/>
      <c r="PK120" s="34"/>
      <c r="PL120" s="34"/>
      <c r="PM120" s="34"/>
      <c r="PN120" s="34"/>
      <c r="PO120" s="34"/>
      <c r="PP120" s="34"/>
      <c r="PQ120" s="34"/>
      <c r="PR120" s="34"/>
      <c r="PS120" s="34"/>
      <c r="PT120" s="34"/>
      <c r="PU120" s="34"/>
      <c r="PV120" s="34"/>
      <c r="PW120" s="34"/>
      <c r="PX120" s="34"/>
      <c r="PY120" s="34"/>
      <c r="PZ120" s="34"/>
      <c r="QA120" s="34"/>
      <c r="QB120" s="34"/>
      <c r="QC120" s="34"/>
      <c r="QD120" s="34"/>
      <c r="QE120" s="34"/>
      <c r="QF120" s="34"/>
      <c r="QG120" s="34"/>
      <c r="QH120" s="34"/>
      <c r="QI120" s="34"/>
      <c r="QJ120" s="34"/>
      <c r="QK120" s="34"/>
      <c r="QL120" s="34"/>
      <c r="QM120" s="34"/>
      <c r="QN120" s="34"/>
      <c r="QO120" s="34"/>
      <c r="QP120" s="34"/>
      <c r="QQ120" s="34"/>
      <c r="QR120" s="34"/>
      <c r="QS120" s="34"/>
      <c r="QT120" s="34"/>
      <c r="QU120" s="34"/>
      <c r="QV120" s="34"/>
      <c r="QW120" s="34"/>
      <c r="QX120" s="34"/>
      <c r="QY120" s="34"/>
      <c r="QZ120" s="34"/>
      <c r="RA120" s="34"/>
      <c r="RB120" s="34"/>
      <c r="RC120" s="34"/>
      <c r="RD120" s="34"/>
      <c r="RE120" s="34"/>
      <c r="RF120" s="34"/>
      <c r="RG120" s="34"/>
      <c r="RH120" s="34"/>
      <c r="RI120" s="34"/>
      <c r="RJ120" s="34"/>
      <c r="RK120" s="34"/>
      <c r="RL120" s="34"/>
      <c r="RM120" s="34"/>
      <c r="RN120" s="34"/>
      <c r="RO120" s="34"/>
      <c r="RP120" s="34"/>
      <c r="RQ120" s="34"/>
      <c r="RR120" s="34"/>
      <c r="RS120" s="34"/>
      <c r="RT120" s="34"/>
      <c r="RU120" s="34"/>
      <c r="RV120" s="34"/>
      <c r="RW120" s="34"/>
      <c r="RX120" s="34"/>
      <c r="RY120" s="34"/>
      <c r="RZ120" s="34"/>
      <c r="SA120" s="34"/>
      <c r="SB120" s="34"/>
      <c r="SC120" s="34"/>
      <c r="SD120" s="34"/>
      <c r="SE120" s="34"/>
      <c r="SF120" s="34"/>
      <c r="SG120" s="34"/>
      <c r="SH120" s="34"/>
      <c r="SI120" s="34"/>
      <c r="SJ120" s="34"/>
      <c r="SK120" s="34"/>
      <c r="SL120" s="34"/>
      <c r="SM120" s="34"/>
      <c r="SN120" s="34"/>
      <c r="SO120" s="34"/>
      <c r="SP120" s="34"/>
      <c r="SQ120" s="34"/>
      <c r="SR120" s="34"/>
      <c r="SS120" s="34"/>
      <c r="ST120" s="34"/>
      <c r="SU120" s="34"/>
      <c r="SV120" s="34"/>
      <c r="SW120" s="34"/>
      <c r="SX120" s="34"/>
      <c r="SY120" s="34"/>
      <c r="SZ120" s="34"/>
      <c r="TA120" s="34"/>
      <c r="TB120" s="34"/>
      <c r="TC120" s="34"/>
      <c r="TD120" s="34"/>
      <c r="TE120" s="34"/>
      <c r="TF120" s="34"/>
      <c r="TG120" s="34"/>
      <c r="TH120" s="34"/>
      <c r="TI120" s="34"/>
      <c r="TJ120" s="34"/>
      <c r="TK120" s="34"/>
      <c r="TL120" s="34"/>
      <c r="TM120" s="34"/>
      <c r="TN120" s="34"/>
      <c r="TO120" s="34"/>
      <c r="TP120" s="34"/>
      <c r="TQ120" s="34"/>
      <c r="TR120" s="34"/>
      <c r="TS120" s="34"/>
      <c r="TT120" s="34"/>
      <c r="TU120" s="34"/>
      <c r="TV120" s="34"/>
      <c r="TW120" s="34"/>
      <c r="TX120" s="34"/>
      <c r="TY120" s="34"/>
      <c r="TZ120" s="34"/>
      <c r="UA120" s="34"/>
      <c r="UB120" s="34"/>
      <c r="UC120" s="34"/>
      <c r="UD120" s="34"/>
      <c r="UE120" s="34"/>
      <c r="UF120" s="34"/>
      <c r="UG120" s="34"/>
      <c r="UH120" s="34"/>
      <c r="UI120" s="34"/>
      <c r="UJ120" s="34"/>
      <c r="UK120" s="34"/>
      <c r="UL120" s="34"/>
      <c r="UM120" s="34"/>
      <c r="UN120" s="34"/>
      <c r="UO120" s="34"/>
      <c r="UP120" s="34"/>
      <c r="UQ120" s="34"/>
      <c r="UR120" s="34"/>
      <c r="US120" s="34"/>
      <c r="UT120" s="34"/>
      <c r="UU120" s="34"/>
      <c r="UV120" s="34"/>
      <c r="UW120" s="34"/>
      <c r="UX120" s="34"/>
      <c r="UY120" s="34"/>
      <c r="UZ120" s="34"/>
      <c r="VA120" s="34"/>
      <c r="VB120" s="34"/>
      <c r="VC120" s="34"/>
      <c r="VD120" s="34"/>
      <c r="VE120" s="34"/>
      <c r="VF120" s="34"/>
      <c r="VG120" s="34"/>
      <c r="VH120" s="34"/>
      <c r="VI120" s="34"/>
      <c r="VJ120" s="34"/>
      <c r="VK120" s="34"/>
      <c r="VL120" s="34"/>
      <c r="VM120" s="34"/>
      <c r="VN120" s="34"/>
      <c r="VO120" s="34"/>
      <c r="VP120" s="34"/>
      <c r="VQ120" s="34"/>
      <c r="VR120" s="34"/>
      <c r="VS120" s="34"/>
      <c r="VT120" s="34"/>
      <c r="VU120" s="34"/>
      <c r="VV120" s="34"/>
      <c r="VW120" s="34"/>
      <c r="VX120" s="34"/>
      <c r="VY120" s="34"/>
      <c r="VZ120" s="34"/>
      <c r="WA120" s="34"/>
      <c r="WB120" s="34"/>
      <c r="WC120" s="34"/>
      <c r="WD120" s="34"/>
      <c r="WE120" s="34"/>
      <c r="WF120" s="34"/>
      <c r="WG120" s="34"/>
      <c r="WH120" s="34"/>
      <c r="WI120" s="34"/>
      <c r="WJ120" s="34"/>
      <c r="WK120" s="34"/>
      <c r="WL120" s="34"/>
      <c r="WM120" s="34"/>
      <c r="WN120" s="34"/>
      <c r="WO120" s="34"/>
      <c r="WP120" s="34"/>
      <c r="WQ120" s="34"/>
      <c r="WR120" s="34"/>
      <c r="WS120" s="34"/>
      <c r="WT120" s="34"/>
      <c r="WU120" s="34"/>
      <c r="WV120" s="34"/>
      <c r="WW120" s="34"/>
      <c r="WX120" s="34"/>
      <c r="WY120" s="34"/>
      <c r="WZ120" s="34"/>
      <c r="XA120" s="34"/>
      <c r="XB120" s="34"/>
      <c r="XC120" s="34"/>
      <c r="XD120" s="34"/>
      <c r="XE120" s="34"/>
      <c r="XF120" s="34"/>
      <c r="XG120" s="34"/>
      <c r="XH120" s="34"/>
      <c r="XI120" s="34"/>
      <c r="XJ120" s="34"/>
      <c r="XK120" s="34"/>
      <c r="XL120" s="34"/>
      <c r="XM120" s="34"/>
      <c r="XN120" s="34"/>
      <c r="XO120" s="34"/>
      <c r="XP120" s="34"/>
      <c r="XQ120" s="34"/>
      <c r="XR120" s="34"/>
      <c r="XS120" s="34"/>
      <c r="XT120" s="34"/>
      <c r="XU120" s="34"/>
      <c r="XV120" s="34"/>
      <c r="XW120" s="34"/>
      <c r="XX120" s="34"/>
      <c r="XY120" s="34"/>
      <c r="XZ120" s="34"/>
      <c r="YA120" s="34"/>
      <c r="YB120" s="34"/>
      <c r="YC120" s="34"/>
      <c r="YD120" s="34"/>
      <c r="YE120" s="34"/>
      <c r="YF120" s="34"/>
      <c r="YG120" s="34"/>
      <c r="YH120" s="34"/>
      <c r="YI120" s="34"/>
      <c r="YJ120" s="34"/>
      <c r="YK120" s="34"/>
      <c r="YL120" s="34"/>
      <c r="YM120" s="34"/>
      <c r="YN120" s="34"/>
      <c r="YO120" s="34"/>
      <c r="YP120" s="34"/>
      <c r="YQ120" s="34"/>
      <c r="YR120" s="34"/>
      <c r="YS120" s="34"/>
      <c r="YT120" s="34"/>
      <c r="YU120" s="34"/>
      <c r="YV120" s="34"/>
      <c r="YW120" s="34"/>
      <c r="YX120" s="34"/>
      <c r="YY120" s="34"/>
      <c r="YZ120" s="34"/>
      <c r="ZA120" s="34"/>
      <c r="ZB120" s="34"/>
      <c r="ZC120" s="34"/>
      <c r="ZD120" s="34"/>
      <c r="ZE120" s="34"/>
      <c r="ZF120" s="34"/>
      <c r="ZG120" s="34"/>
      <c r="ZH120" s="34"/>
      <c r="ZI120" s="34"/>
      <c r="ZJ120" s="34"/>
      <c r="ZK120" s="34"/>
      <c r="ZL120" s="34"/>
      <c r="ZM120" s="34"/>
      <c r="ZN120" s="34"/>
      <c r="ZO120" s="34"/>
      <c r="ZP120" s="34"/>
      <c r="ZQ120" s="34"/>
      <c r="ZR120" s="34"/>
      <c r="ZS120" s="34"/>
      <c r="ZT120" s="34"/>
      <c r="ZU120" s="34"/>
      <c r="ZV120" s="34"/>
      <c r="ZW120" s="34"/>
      <c r="ZX120" s="34"/>
      <c r="ZY120" s="34"/>
      <c r="ZZ120" s="34"/>
      <c r="AAA120" s="34"/>
      <c r="AAB120" s="34"/>
      <c r="AAC120" s="34"/>
      <c r="AAD120" s="34"/>
      <c r="AAE120" s="34"/>
      <c r="AAF120" s="34"/>
      <c r="AAG120" s="34"/>
      <c r="AAH120" s="34"/>
      <c r="AAI120" s="34"/>
      <c r="AAJ120" s="34"/>
      <c r="AAK120" s="34"/>
      <c r="AAL120" s="34"/>
      <c r="AAM120" s="34"/>
      <c r="AAN120" s="34"/>
      <c r="AAO120" s="34"/>
      <c r="AAP120" s="34"/>
      <c r="AAQ120" s="34"/>
      <c r="AAR120" s="34"/>
      <c r="AAS120" s="34"/>
      <c r="AAT120" s="34"/>
      <c r="AAU120" s="34"/>
      <c r="AAV120" s="34"/>
      <c r="AAW120" s="34"/>
      <c r="AAX120" s="34"/>
      <c r="AAY120" s="34"/>
      <c r="AAZ120" s="34"/>
      <c r="ABA120" s="34"/>
      <c r="ABB120" s="34"/>
      <c r="ABC120" s="34"/>
      <c r="ABD120" s="34"/>
      <c r="ABE120" s="34"/>
      <c r="ABF120" s="34"/>
      <c r="ABG120" s="34"/>
      <c r="ABH120" s="34"/>
      <c r="ABI120" s="34"/>
      <c r="ABJ120" s="34"/>
      <c r="ABK120" s="34"/>
      <c r="ABL120" s="34"/>
      <c r="ABM120" s="34"/>
      <c r="ABN120" s="34"/>
      <c r="ABO120" s="34"/>
      <c r="ABP120" s="34"/>
      <c r="ABQ120" s="34"/>
      <c r="ABR120" s="34"/>
      <c r="ABS120" s="34"/>
      <c r="ABT120" s="34"/>
      <c r="ABU120" s="34"/>
      <c r="ABV120" s="34"/>
      <c r="ABW120" s="34"/>
      <c r="ABX120" s="34"/>
      <c r="ABY120" s="34"/>
      <c r="ABZ120" s="34"/>
      <c r="ACA120" s="34"/>
      <c r="ACB120" s="34"/>
      <c r="ACC120" s="34"/>
      <c r="ACD120" s="34"/>
      <c r="ACE120" s="34"/>
      <c r="ACF120" s="34"/>
      <c r="ACG120" s="34"/>
      <c r="ACH120" s="34"/>
      <c r="ACI120" s="34"/>
      <c r="ACJ120" s="34"/>
      <c r="ACK120" s="34"/>
      <c r="ACL120" s="34"/>
      <c r="ACM120" s="34"/>
      <c r="ACN120" s="34"/>
      <c r="ACO120" s="34"/>
      <c r="ACP120" s="34"/>
      <c r="ACQ120" s="34"/>
      <c r="ACR120" s="34"/>
      <c r="ACS120" s="34"/>
      <c r="ACT120" s="34"/>
      <c r="ACU120" s="34"/>
      <c r="ACV120" s="34"/>
      <c r="ACW120" s="34"/>
      <c r="ACX120" s="34"/>
      <c r="ACY120" s="34"/>
      <c r="ACZ120" s="34"/>
      <c r="ADA120" s="34"/>
      <c r="ADB120" s="34"/>
      <c r="ADC120" s="34"/>
      <c r="ADD120" s="34"/>
      <c r="ADE120" s="34"/>
      <c r="ADF120" s="34"/>
      <c r="ADG120" s="34"/>
      <c r="ADH120" s="34"/>
      <c r="ADI120" s="34"/>
      <c r="ADJ120" s="34"/>
      <c r="ADK120" s="34"/>
      <c r="ADL120" s="34"/>
      <c r="ADM120" s="34"/>
      <c r="ADN120" s="34"/>
      <c r="ADO120" s="34"/>
      <c r="ADP120" s="34"/>
      <c r="ADQ120" s="34"/>
      <c r="ADR120" s="34"/>
      <c r="ADS120" s="34"/>
      <c r="ADT120" s="34"/>
      <c r="ADU120" s="34"/>
      <c r="ADV120" s="34"/>
      <c r="ADW120" s="34"/>
      <c r="ADX120" s="34"/>
      <c r="ADY120" s="34"/>
      <c r="ADZ120" s="34"/>
      <c r="AEA120" s="34"/>
      <c r="AEB120" s="34"/>
      <c r="AEC120" s="34"/>
      <c r="AED120" s="34"/>
      <c r="AEE120" s="34"/>
      <c r="AEF120" s="34"/>
      <c r="AEG120" s="34"/>
      <c r="AEH120" s="34"/>
      <c r="AEI120" s="34"/>
      <c r="AEJ120" s="34"/>
      <c r="AEK120" s="34"/>
      <c r="AEL120" s="34"/>
      <c r="AEM120" s="34"/>
      <c r="AEN120" s="34"/>
      <c r="AEO120" s="34"/>
      <c r="AEP120" s="34"/>
      <c r="AEQ120" s="34"/>
      <c r="AER120" s="34"/>
      <c r="AES120" s="34"/>
      <c r="AET120" s="34"/>
      <c r="AEU120" s="34"/>
      <c r="AEV120" s="34"/>
      <c r="AEW120" s="34"/>
      <c r="AEX120" s="34"/>
      <c r="AEY120" s="34"/>
      <c r="AEZ120" s="34"/>
      <c r="AFA120" s="34"/>
      <c r="AFB120" s="34"/>
      <c r="AFC120" s="34"/>
      <c r="AFD120" s="34"/>
      <c r="AFE120" s="34"/>
      <c r="AFF120" s="34"/>
      <c r="AFG120" s="34"/>
      <c r="AFH120" s="34"/>
      <c r="AFI120" s="34"/>
      <c r="AFJ120" s="34"/>
      <c r="AFK120" s="34"/>
      <c r="AFL120" s="34"/>
      <c r="AFM120" s="34"/>
      <c r="AFN120" s="34"/>
      <c r="AFO120" s="34"/>
      <c r="AFP120" s="34"/>
      <c r="AFQ120" s="34"/>
      <c r="AFR120" s="34"/>
      <c r="AFS120" s="34"/>
      <c r="AFT120" s="34"/>
      <c r="AFU120" s="34"/>
      <c r="AFV120" s="34"/>
      <c r="AFW120" s="34"/>
      <c r="AFX120" s="34"/>
      <c r="AFY120" s="34"/>
      <c r="AFZ120" s="34"/>
      <c r="AGA120" s="34"/>
      <c r="AGB120" s="34"/>
      <c r="AGC120" s="34"/>
      <c r="AGD120" s="34"/>
      <c r="AGE120" s="34"/>
      <c r="AGF120" s="34"/>
      <c r="AGG120" s="34"/>
      <c r="AGH120" s="34"/>
      <c r="AGI120" s="34"/>
      <c r="AGJ120" s="34"/>
      <c r="AGK120" s="34"/>
      <c r="AGL120" s="34"/>
      <c r="AGM120" s="34"/>
      <c r="AGN120" s="34"/>
      <c r="AGO120" s="34"/>
      <c r="AGP120" s="34"/>
      <c r="AGQ120" s="34"/>
      <c r="AGR120" s="34"/>
      <c r="AGS120" s="34"/>
      <c r="AGT120" s="34"/>
      <c r="AGU120" s="34"/>
      <c r="AGV120" s="34"/>
      <c r="AGW120" s="34"/>
      <c r="AGX120" s="34"/>
      <c r="AGY120" s="34"/>
      <c r="AGZ120" s="34"/>
      <c r="AHA120" s="34"/>
      <c r="AHB120" s="34"/>
      <c r="AHC120" s="34"/>
      <c r="AHD120" s="34"/>
      <c r="AHE120" s="34"/>
      <c r="AHF120" s="34"/>
      <c r="AHG120" s="34"/>
      <c r="AHH120" s="34"/>
      <c r="AHI120" s="34"/>
      <c r="AHJ120" s="34"/>
      <c r="AHK120" s="34"/>
      <c r="AHL120" s="34"/>
      <c r="AHM120" s="34"/>
      <c r="AHN120" s="34"/>
      <c r="AHO120" s="34"/>
      <c r="AHP120" s="34"/>
      <c r="AHQ120" s="34"/>
      <c r="AHR120" s="34"/>
      <c r="AHS120" s="34"/>
      <c r="AHT120" s="34"/>
      <c r="AHU120" s="34"/>
      <c r="AHV120" s="34"/>
      <c r="AHW120" s="34"/>
      <c r="AHX120" s="34"/>
      <c r="AHY120" s="34"/>
      <c r="AHZ120" s="34"/>
      <c r="AIA120" s="34"/>
      <c r="AIB120" s="34"/>
      <c r="AIC120" s="34"/>
      <c r="AID120" s="34"/>
      <c r="AIE120" s="34"/>
      <c r="AIF120" s="34"/>
      <c r="AIG120" s="34"/>
      <c r="AIH120" s="34"/>
      <c r="AII120" s="34"/>
      <c r="AIJ120" s="34"/>
      <c r="AIK120" s="34"/>
      <c r="AIL120" s="34"/>
      <c r="AIM120" s="34"/>
      <c r="AIN120" s="34"/>
      <c r="AIO120" s="34"/>
      <c r="AIP120" s="34"/>
      <c r="AIQ120" s="34"/>
      <c r="AIR120" s="34"/>
      <c r="AIS120" s="34"/>
      <c r="AIT120" s="34"/>
      <c r="AIU120" s="34"/>
      <c r="AIV120" s="34"/>
      <c r="AIW120" s="34"/>
      <c r="AIX120" s="34"/>
      <c r="AIY120" s="34"/>
      <c r="AIZ120" s="34"/>
      <c r="AJA120" s="34"/>
      <c r="AJB120" s="34"/>
      <c r="AJC120" s="34"/>
      <c r="AJD120" s="34"/>
      <c r="AJE120" s="34"/>
      <c r="AJF120" s="34"/>
      <c r="AJG120" s="34"/>
      <c r="AJH120" s="34"/>
      <c r="AJI120" s="34"/>
      <c r="AJJ120" s="34"/>
      <c r="AJK120" s="34"/>
      <c r="AJL120" s="34"/>
      <c r="AJM120" s="34"/>
      <c r="AJN120" s="34"/>
      <c r="AJO120" s="34"/>
      <c r="AJP120" s="34"/>
      <c r="AJQ120" s="34"/>
      <c r="AJR120" s="34"/>
      <c r="AJS120" s="34"/>
      <c r="AJT120" s="34"/>
      <c r="AJU120" s="34"/>
      <c r="AJV120" s="34"/>
      <c r="AJW120" s="34"/>
      <c r="AJX120" s="34"/>
      <c r="AJY120" s="34"/>
      <c r="AJZ120" s="34"/>
      <c r="AKA120" s="34"/>
      <c r="AKB120" s="34"/>
      <c r="AKC120" s="34"/>
      <c r="AKD120" s="34"/>
      <c r="AKE120" s="34"/>
      <c r="AKF120" s="34"/>
      <c r="AKG120" s="34"/>
      <c r="AKH120" s="34"/>
      <c r="AKI120" s="34"/>
      <c r="AKJ120" s="34"/>
      <c r="AKK120" s="34"/>
      <c r="AKL120" s="34"/>
      <c r="AKM120" s="34"/>
      <c r="AKN120" s="34"/>
      <c r="AKO120" s="34"/>
      <c r="AKP120" s="34"/>
      <c r="AKQ120" s="34"/>
      <c r="AKR120" s="34"/>
      <c r="AKS120" s="34"/>
      <c r="AKT120" s="34"/>
      <c r="AKU120" s="34"/>
      <c r="AKV120" s="34"/>
      <c r="AKW120" s="34"/>
      <c r="AKX120" s="34"/>
      <c r="AKY120" s="34"/>
      <c r="AKZ120" s="34"/>
      <c r="ALA120" s="34"/>
      <c r="ALB120" s="34"/>
      <c r="ALC120" s="34"/>
      <c r="ALD120" s="34"/>
      <c r="ALE120" s="34"/>
      <c r="ALF120" s="34"/>
      <c r="ALG120" s="34"/>
      <c r="ALH120" s="34"/>
      <c r="ALI120" s="34"/>
      <c r="ALJ120" s="34"/>
      <c r="ALK120" s="34"/>
      <c r="ALL120" s="34"/>
      <c r="ALM120" s="34"/>
      <c r="ALN120" s="34"/>
      <c r="ALO120" s="34"/>
      <c r="ALP120" s="34"/>
      <c r="ALQ120" s="34"/>
      <c r="ALR120" s="34"/>
      <c r="ALS120" s="34"/>
      <c r="ALT120" s="34"/>
      <c r="ALU120" s="34"/>
      <c r="ALV120" s="34"/>
      <c r="ALW120" s="34"/>
      <c r="ALX120" s="34"/>
      <c r="ALY120" s="34"/>
      <c r="ALZ120" s="34"/>
      <c r="AMA120" s="34"/>
      <c r="AMB120" s="34"/>
      <c r="AMC120" s="34"/>
      <c r="AMD120" s="34"/>
      <c r="AME120" s="34"/>
      <c r="AMF120" s="34"/>
      <c r="AMG120" s="34"/>
      <c r="AMH120" s="34"/>
      <c r="AMI120" s="34"/>
      <c r="AMJ120" s="34"/>
      <c r="AMK120" s="34"/>
    </row>
    <row r="121" spans="1:1025" ht="15.75" x14ac:dyDescent="0.25">
      <c r="A121" s="34"/>
      <c r="B121" s="59" t="s">
        <v>11</v>
      </c>
      <c r="C121" s="30"/>
      <c r="D121" s="32">
        <f>C22+C23+C24+C26+C34+C43</f>
        <v>2245.7699999999995</v>
      </c>
      <c r="E121" s="21"/>
      <c r="F121" s="34"/>
      <c r="G121" s="116" t="s">
        <v>3</v>
      </c>
      <c r="H121" s="70">
        <f>K11</f>
        <v>1830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34"/>
      <c r="GN121" s="34"/>
      <c r="GO121" s="34"/>
      <c r="GP121" s="34"/>
      <c r="GQ121" s="34"/>
      <c r="GR121" s="34"/>
      <c r="GS121" s="34"/>
      <c r="GT121" s="34"/>
      <c r="GU121" s="34"/>
      <c r="GV121" s="34"/>
      <c r="GW121" s="34"/>
      <c r="GX121" s="34"/>
      <c r="GY121" s="34"/>
      <c r="GZ121" s="34"/>
      <c r="HA121" s="34"/>
      <c r="HB121" s="34"/>
      <c r="HC121" s="34"/>
      <c r="HD121" s="34"/>
      <c r="HE121" s="34"/>
      <c r="HF121" s="34"/>
      <c r="HG121" s="34"/>
      <c r="HH121" s="34"/>
      <c r="HI121" s="34"/>
      <c r="HJ121" s="34"/>
      <c r="HK121" s="34"/>
      <c r="HL121" s="34"/>
      <c r="HM121" s="34"/>
      <c r="HN121" s="34"/>
      <c r="HO121" s="34"/>
      <c r="HP121" s="34"/>
      <c r="HQ121" s="34"/>
      <c r="HR121" s="34"/>
      <c r="HS121" s="34"/>
      <c r="HT121" s="34"/>
      <c r="HU121" s="34"/>
      <c r="HV121" s="34"/>
      <c r="HW121" s="34"/>
      <c r="HX121" s="34"/>
      <c r="HY121" s="34"/>
      <c r="HZ121" s="34"/>
      <c r="IA121" s="34"/>
      <c r="IB121" s="34"/>
      <c r="IC121" s="34"/>
      <c r="ID121" s="34"/>
      <c r="IE121" s="34"/>
      <c r="IF121" s="34"/>
      <c r="IG121" s="34"/>
      <c r="IH121" s="34"/>
      <c r="II121" s="34"/>
      <c r="IJ121" s="34"/>
      <c r="IK121" s="34"/>
      <c r="IL121" s="34"/>
      <c r="IM121" s="34"/>
      <c r="IN121" s="34"/>
      <c r="IO121" s="34"/>
      <c r="IP121" s="34"/>
      <c r="IQ121" s="34"/>
      <c r="IR121" s="34"/>
      <c r="IS121" s="34"/>
      <c r="IT121" s="34"/>
      <c r="IU121" s="34"/>
      <c r="IV121" s="34"/>
      <c r="IW121" s="34"/>
      <c r="IX121" s="34"/>
      <c r="IY121" s="34"/>
      <c r="IZ121" s="34"/>
      <c r="JA121" s="34"/>
      <c r="JB121" s="34"/>
      <c r="JC121" s="34"/>
      <c r="JD121" s="34"/>
      <c r="JE121" s="34"/>
      <c r="JF121" s="34"/>
      <c r="JG121" s="34"/>
      <c r="JH121" s="34"/>
      <c r="JI121" s="34"/>
      <c r="JJ121" s="34"/>
      <c r="JK121" s="34"/>
      <c r="JL121" s="34"/>
      <c r="JM121" s="34"/>
      <c r="JN121" s="34"/>
      <c r="JO121" s="34"/>
      <c r="JP121" s="34"/>
      <c r="JQ121" s="34"/>
      <c r="JR121" s="34"/>
      <c r="JS121" s="34"/>
      <c r="JT121" s="34"/>
      <c r="JU121" s="34"/>
      <c r="JV121" s="34"/>
      <c r="JW121" s="34"/>
      <c r="JX121" s="34"/>
      <c r="JY121" s="34"/>
      <c r="JZ121" s="34"/>
      <c r="KA121" s="34"/>
      <c r="KB121" s="34"/>
      <c r="KC121" s="34"/>
      <c r="KD121" s="34"/>
      <c r="KE121" s="34"/>
      <c r="KF121" s="34"/>
      <c r="KG121" s="34"/>
      <c r="KH121" s="34"/>
      <c r="KI121" s="34"/>
      <c r="KJ121" s="34"/>
      <c r="KK121" s="34"/>
      <c r="KL121" s="34"/>
      <c r="KM121" s="34"/>
      <c r="KN121" s="34"/>
      <c r="KO121" s="34"/>
      <c r="KP121" s="34"/>
      <c r="KQ121" s="34"/>
      <c r="KR121" s="34"/>
      <c r="KS121" s="34"/>
      <c r="KT121" s="34"/>
      <c r="KU121" s="34"/>
      <c r="KV121" s="34"/>
      <c r="KW121" s="34"/>
      <c r="KX121" s="34"/>
      <c r="KY121" s="34"/>
      <c r="KZ121" s="34"/>
      <c r="LA121" s="34"/>
      <c r="LB121" s="34"/>
      <c r="LC121" s="34"/>
      <c r="LD121" s="34"/>
      <c r="LE121" s="34"/>
      <c r="LF121" s="34"/>
      <c r="LG121" s="34"/>
      <c r="LH121" s="34"/>
      <c r="LI121" s="34"/>
      <c r="LJ121" s="34"/>
      <c r="LK121" s="34"/>
      <c r="LL121" s="34"/>
      <c r="LM121" s="34"/>
      <c r="LN121" s="34"/>
      <c r="LO121" s="34"/>
      <c r="LP121" s="34"/>
      <c r="LQ121" s="34"/>
      <c r="LR121" s="34"/>
      <c r="LS121" s="34"/>
      <c r="LT121" s="34"/>
      <c r="LU121" s="34"/>
      <c r="LV121" s="34"/>
      <c r="LW121" s="34"/>
      <c r="LX121" s="34"/>
      <c r="LY121" s="34"/>
      <c r="LZ121" s="34"/>
      <c r="MA121" s="34"/>
      <c r="MB121" s="34"/>
      <c r="MC121" s="34"/>
      <c r="MD121" s="34"/>
      <c r="ME121" s="34"/>
      <c r="MF121" s="34"/>
      <c r="MG121" s="34"/>
      <c r="MH121" s="34"/>
      <c r="MI121" s="34"/>
      <c r="MJ121" s="34"/>
      <c r="MK121" s="34"/>
      <c r="ML121" s="34"/>
      <c r="MM121" s="34"/>
      <c r="MN121" s="34"/>
      <c r="MO121" s="34"/>
      <c r="MP121" s="34"/>
      <c r="MQ121" s="34"/>
      <c r="MR121" s="34"/>
      <c r="MS121" s="34"/>
      <c r="MT121" s="34"/>
      <c r="MU121" s="34"/>
      <c r="MV121" s="34"/>
      <c r="MW121" s="34"/>
      <c r="MX121" s="34"/>
      <c r="MY121" s="34"/>
      <c r="MZ121" s="34"/>
      <c r="NA121" s="34"/>
      <c r="NB121" s="34"/>
      <c r="NC121" s="34"/>
      <c r="ND121" s="34"/>
      <c r="NE121" s="34"/>
      <c r="NF121" s="34"/>
      <c r="NG121" s="34"/>
      <c r="NH121" s="34"/>
      <c r="NI121" s="34"/>
      <c r="NJ121" s="34"/>
      <c r="NK121" s="34"/>
      <c r="NL121" s="34"/>
      <c r="NM121" s="34"/>
      <c r="NN121" s="34"/>
      <c r="NO121" s="34"/>
      <c r="NP121" s="34"/>
      <c r="NQ121" s="34"/>
      <c r="NR121" s="34"/>
      <c r="NS121" s="34"/>
      <c r="NT121" s="34"/>
      <c r="NU121" s="34"/>
      <c r="NV121" s="34"/>
      <c r="NW121" s="34"/>
      <c r="NX121" s="34"/>
      <c r="NY121" s="34"/>
      <c r="NZ121" s="34"/>
      <c r="OA121" s="34"/>
      <c r="OB121" s="34"/>
      <c r="OC121" s="34"/>
      <c r="OD121" s="34"/>
      <c r="OE121" s="34"/>
      <c r="OF121" s="34"/>
      <c r="OG121" s="34"/>
      <c r="OH121" s="34"/>
      <c r="OI121" s="34"/>
      <c r="OJ121" s="34"/>
      <c r="OK121" s="34"/>
      <c r="OL121" s="34"/>
      <c r="OM121" s="34"/>
      <c r="ON121" s="34"/>
      <c r="OO121" s="34"/>
      <c r="OP121" s="34"/>
      <c r="OQ121" s="34"/>
      <c r="OR121" s="34"/>
      <c r="OS121" s="34"/>
      <c r="OT121" s="34"/>
      <c r="OU121" s="34"/>
      <c r="OV121" s="34"/>
      <c r="OW121" s="34"/>
      <c r="OX121" s="34"/>
      <c r="OY121" s="34"/>
      <c r="OZ121" s="34"/>
      <c r="PA121" s="34"/>
      <c r="PB121" s="34"/>
      <c r="PC121" s="34"/>
      <c r="PD121" s="34"/>
      <c r="PE121" s="34"/>
      <c r="PF121" s="34"/>
      <c r="PG121" s="34"/>
      <c r="PH121" s="34"/>
      <c r="PI121" s="34"/>
      <c r="PJ121" s="34"/>
      <c r="PK121" s="34"/>
      <c r="PL121" s="34"/>
      <c r="PM121" s="34"/>
      <c r="PN121" s="34"/>
      <c r="PO121" s="34"/>
      <c r="PP121" s="34"/>
      <c r="PQ121" s="34"/>
      <c r="PR121" s="34"/>
      <c r="PS121" s="34"/>
      <c r="PT121" s="34"/>
      <c r="PU121" s="34"/>
      <c r="PV121" s="34"/>
      <c r="PW121" s="34"/>
      <c r="PX121" s="34"/>
      <c r="PY121" s="34"/>
      <c r="PZ121" s="34"/>
      <c r="QA121" s="34"/>
      <c r="QB121" s="34"/>
      <c r="QC121" s="34"/>
      <c r="QD121" s="34"/>
      <c r="QE121" s="34"/>
      <c r="QF121" s="34"/>
      <c r="QG121" s="34"/>
      <c r="QH121" s="34"/>
      <c r="QI121" s="34"/>
      <c r="QJ121" s="34"/>
      <c r="QK121" s="34"/>
      <c r="QL121" s="34"/>
      <c r="QM121" s="34"/>
      <c r="QN121" s="34"/>
      <c r="QO121" s="34"/>
      <c r="QP121" s="34"/>
      <c r="QQ121" s="34"/>
      <c r="QR121" s="34"/>
      <c r="QS121" s="34"/>
      <c r="QT121" s="34"/>
      <c r="QU121" s="34"/>
      <c r="QV121" s="34"/>
      <c r="QW121" s="34"/>
      <c r="QX121" s="34"/>
      <c r="QY121" s="34"/>
      <c r="QZ121" s="34"/>
      <c r="RA121" s="34"/>
      <c r="RB121" s="34"/>
      <c r="RC121" s="34"/>
      <c r="RD121" s="34"/>
      <c r="RE121" s="34"/>
      <c r="RF121" s="34"/>
      <c r="RG121" s="34"/>
      <c r="RH121" s="34"/>
      <c r="RI121" s="34"/>
      <c r="RJ121" s="34"/>
      <c r="RK121" s="34"/>
      <c r="RL121" s="34"/>
      <c r="RM121" s="34"/>
      <c r="RN121" s="34"/>
      <c r="RO121" s="34"/>
      <c r="RP121" s="34"/>
      <c r="RQ121" s="34"/>
      <c r="RR121" s="34"/>
      <c r="RS121" s="34"/>
      <c r="RT121" s="34"/>
      <c r="RU121" s="34"/>
      <c r="RV121" s="34"/>
      <c r="RW121" s="34"/>
      <c r="RX121" s="34"/>
      <c r="RY121" s="34"/>
      <c r="RZ121" s="34"/>
      <c r="SA121" s="34"/>
      <c r="SB121" s="34"/>
      <c r="SC121" s="34"/>
      <c r="SD121" s="34"/>
      <c r="SE121" s="34"/>
      <c r="SF121" s="34"/>
      <c r="SG121" s="34"/>
      <c r="SH121" s="34"/>
      <c r="SI121" s="34"/>
      <c r="SJ121" s="34"/>
      <c r="SK121" s="34"/>
      <c r="SL121" s="34"/>
      <c r="SM121" s="34"/>
      <c r="SN121" s="34"/>
      <c r="SO121" s="34"/>
      <c r="SP121" s="34"/>
      <c r="SQ121" s="34"/>
      <c r="SR121" s="34"/>
      <c r="SS121" s="34"/>
      <c r="ST121" s="34"/>
      <c r="SU121" s="34"/>
      <c r="SV121" s="34"/>
      <c r="SW121" s="34"/>
      <c r="SX121" s="34"/>
      <c r="SY121" s="34"/>
      <c r="SZ121" s="34"/>
      <c r="TA121" s="34"/>
      <c r="TB121" s="34"/>
      <c r="TC121" s="34"/>
      <c r="TD121" s="34"/>
      <c r="TE121" s="34"/>
      <c r="TF121" s="34"/>
      <c r="TG121" s="34"/>
      <c r="TH121" s="34"/>
      <c r="TI121" s="34"/>
      <c r="TJ121" s="34"/>
      <c r="TK121" s="34"/>
      <c r="TL121" s="34"/>
      <c r="TM121" s="34"/>
      <c r="TN121" s="34"/>
      <c r="TO121" s="34"/>
      <c r="TP121" s="34"/>
      <c r="TQ121" s="34"/>
      <c r="TR121" s="34"/>
      <c r="TS121" s="34"/>
      <c r="TT121" s="34"/>
      <c r="TU121" s="34"/>
      <c r="TV121" s="34"/>
      <c r="TW121" s="34"/>
      <c r="TX121" s="34"/>
      <c r="TY121" s="34"/>
      <c r="TZ121" s="34"/>
      <c r="UA121" s="34"/>
      <c r="UB121" s="34"/>
      <c r="UC121" s="34"/>
      <c r="UD121" s="34"/>
      <c r="UE121" s="34"/>
      <c r="UF121" s="34"/>
      <c r="UG121" s="34"/>
      <c r="UH121" s="34"/>
      <c r="UI121" s="34"/>
      <c r="UJ121" s="34"/>
      <c r="UK121" s="34"/>
      <c r="UL121" s="34"/>
      <c r="UM121" s="34"/>
      <c r="UN121" s="34"/>
      <c r="UO121" s="34"/>
      <c r="UP121" s="34"/>
      <c r="UQ121" s="34"/>
      <c r="UR121" s="34"/>
      <c r="US121" s="34"/>
      <c r="UT121" s="34"/>
      <c r="UU121" s="34"/>
      <c r="UV121" s="34"/>
      <c r="UW121" s="34"/>
      <c r="UX121" s="34"/>
      <c r="UY121" s="34"/>
      <c r="UZ121" s="34"/>
      <c r="VA121" s="34"/>
      <c r="VB121" s="34"/>
      <c r="VC121" s="34"/>
      <c r="VD121" s="34"/>
      <c r="VE121" s="34"/>
      <c r="VF121" s="34"/>
      <c r="VG121" s="34"/>
      <c r="VH121" s="34"/>
      <c r="VI121" s="34"/>
      <c r="VJ121" s="34"/>
      <c r="VK121" s="34"/>
      <c r="VL121" s="34"/>
      <c r="VM121" s="34"/>
      <c r="VN121" s="34"/>
      <c r="VO121" s="34"/>
      <c r="VP121" s="34"/>
      <c r="VQ121" s="34"/>
      <c r="VR121" s="34"/>
      <c r="VS121" s="34"/>
      <c r="VT121" s="34"/>
      <c r="VU121" s="34"/>
      <c r="VV121" s="34"/>
      <c r="VW121" s="34"/>
      <c r="VX121" s="34"/>
      <c r="VY121" s="34"/>
      <c r="VZ121" s="34"/>
      <c r="WA121" s="34"/>
      <c r="WB121" s="34"/>
      <c r="WC121" s="34"/>
      <c r="WD121" s="34"/>
      <c r="WE121" s="34"/>
      <c r="WF121" s="34"/>
      <c r="WG121" s="34"/>
      <c r="WH121" s="34"/>
      <c r="WI121" s="34"/>
      <c r="WJ121" s="34"/>
      <c r="WK121" s="34"/>
      <c r="WL121" s="34"/>
      <c r="WM121" s="34"/>
      <c r="WN121" s="34"/>
      <c r="WO121" s="34"/>
      <c r="WP121" s="34"/>
      <c r="WQ121" s="34"/>
      <c r="WR121" s="34"/>
      <c r="WS121" s="34"/>
      <c r="WT121" s="34"/>
      <c r="WU121" s="34"/>
      <c r="WV121" s="34"/>
      <c r="WW121" s="34"/>
      <c r="WX121" s="34"/>
      <c r="WY121" s="34"/>
      <c r="WZ121" s="34"/>
      <c r="XA121" s="34"/>
      <c r="XB121" s="34"/>
      <c r="XC121" s="34"/>
      <c r="XD121" s="34"/>
      <c r="XE121" s="34"/>
      <c r="XF121" s="34"/>
      <c r="XG121" s="34"/>
      <c r="XH121" s="34"/>
      <c r="XI121" s="34"/>
      <c r="XJ121" s="34"/>
      <c r="XK121" s="34"/>
      <c r="XL121" s="34"/>
      <c r="XM121" s="34"/>
      <c r="XN121" s="34"/>
      <c r="XO121" s="34"/>
      <c r="XP121" s="34"/>
      <c r="XQ121" s="34"/>
      <c r="XR121" s="34"/>
      <c r="XS121" s="34"/>
      <c r="XT121" s="34"/>
      <c r="XU121" s="34"/>
      <c r="XV121" s="34"/>
      <c r="XW121" s="34"/>
      <c r="XX121" s="34"/>
      <c r="XY121" s="34"/>
      <c r="XZ121" s="34"/>
      <c r="YA121" s="34"/>
      <c r="YB121" s="34"/>
      <c r="YC121" s="34"/>
      <c r="YD121" s="34"/>
      <c r="YE121" s="34"/>
      <c r="YF121" s="34"/>
      <c r="YG121" s="34"/>
      <c r="YH121" s="34"/>
      <c r="YI121" s="34"/>
      <c r="YJ121" s="34"/>
      <c r="YK121" s="34"/>
      <c r="YL121" s="34"/>
      <c r="YM121" s="34"/>
      <c r="YN121" s="34"/>
      <c r="YO121" s="34"/>
      <c r="YP121" s="34"/>
      <c r="YQ121" s="34"/>
      <c r="YR121" s="34"/>
      <c r="YS121" s="34"/>
      <c r="YT121" s="34"/>
      <c r="YU121" s="34"/>
      <c r="YV121" s="34"/>
      <c r="YW121" s="34"/>
      <c r="YX121" s="34"/>
      <c r="YY121" s="34"/>
      <c r="YZ121" s="34"/>
      <c r="ZA121" s="34"/>
      <c r="ZB121" s="34"/>
      <c r="ZC121" s="34"/>
      <c r="ZD121" s="34"/>
      <c r="ZE121" s="34"/>
      <c r="ZF121" s="34"/>
      <c r="ZG121" s="34"/>
      <c r="ZH121" s="34"/>
      <c r="ZI121" s="34"/>
      <c r="ZJ121" s="34"/>
      <c r="ZK121" s="34"/>
      <c r="ZL121" s="34"/>
      <c r="ZM121" s="34"/>
      <c r="ZN121" s="34"/>
      <c r="ZO121" s="34"/>
      <c r="ZP121" s="34"/>
      <c r="ZQ121" s="34"/>
      <c r="ZR121" s="34"/>
      <c r="ZS121" s="34"/>
      <c r="ZT121" s="34"/>
      <c r="ZU121" s="34"/>
      <c r="ZV121" s="34"/>
      <c r="ZW121" s="34"/>
      <c r="ZX121" s="34"/>
      <c r="ZY121" s="34"/>
      <c r="ZZ121" s="34"/>
      <c r="AAA121" s="34"/>
      <c r="AAB121" s="34"/>
      <c r="AAC121" s="34"/>
      <c r="AAD121" s="34"/>
      <c r="AAE121" s="34"/>
      <c r="AAF121" s="34"/>
      <c r="AAG121" s="34"/>
      <c r="AAH121" s="34"/>
      <c r="AAI121" s="34"/>
      <c r="AAJ121" s="34"/>
      <c r="AAK121" s="34"/>
      <c r="AAL121" s="34"/>
      <c r="AAM121" s="34"/>
      <c r="AAN121" s="34"/>
      <c r="AAO121" s="34"/>
      <c r="AAP121" s="34"/>
      <c r="AAQ121" s="34"/>
      <c r="AAR121" s="34"/>
      <c r="AAS121" s="34"/>
      <c r="AAT121" s="34"/>
      <c r="AAU121" s="34"/>
      <c r="AAV121" s="34"/>
      <c r="AAW121" s="34"/>
      <c r="AAX121" s="34"/>
      <c r="AAY121" s="34"/>
      <c r="AAZ121" s="34"/>
      <c r="ABA121" s="34"/>
      <c r="ABB121" s="34"/>
      <c r="ABC121" s="34"/>
      <c r="ABD121" s="34"/>
      <c r="ABE121" s="34"/>
      <c r="ABF121" s="34"/>
      <c r="ABG121" s="34"/>
      <c r="ABH121" s="34"/>
      <c r="ABI121" s="34"/>
      <c r="ABJ121" s="34"/>
      <c r="ABK121" s="34"/>
      <c r="ABL121" s="34"/>
      <c r="ABM121" s="34"/>
      <c r="ABN121" s="34"/>
      <c r="ABO121" s="34"/>
      <c r="ABP121" s="34"/>
      <c r="ABQ121" s="34"/>
      <c r="ABR121" s="34"/>
      <c r="ABS121" s="34"/>
      <c r="ABT121" s="34"/>
      <c r="ABU121" s="34"/>
      <c r="ABV121" s="34"/>
      <c r="ABW121" s="34"/>
      <c r="ABX121" s="34"/>
      <c r="ABY121" s="34"/>
      <c r="ABZ121" s="34"/>
      <c r="ACA121" s="34"/>
      <c r="ACB121" s="34"/>
      <c r="ACC121" s="34"/>
      <c r="ACD121" s="34"/>
      <c r="ACE121" s="34"/>
      <c r="ACF121" s="34"/>
      <c r="ACG121" s="34"/>
      <c r="ACH121" s="34"/>
      <c r="ACI121" s="34"/>
      <c r="ACJ121" s="34"/>
      <c r="ACK121" s="34"/>
      <c r="ACL121" s="34"/>
      <c r="ACM121" s="34"/>
      <c r="ACN121" s="34"/>
      <c r="ACO121" s="34"/>
      <c r="ACP121" s="34"/>
      <c r="ACQ121" s="34"/>
      <c r="ACR121" s="34"/>
      <c r="ACS121" s="34"/>
      <c r="ACT121" s="34"/>
      <c r="ACU121" s="34"/>
      <c r="ACV121" s="34"/>
      <c r="ACW121" s="34"/>
      <c r="ACX121" s="34"/>
      <c r="ACY121" s="34"/>
      <c r="ACZ121" s="34"/>
      <c r="ADA121" s="34"/>
      <c r="ADB121" s="34"/>
      <c r="ADC121" s="34"/>
      <c r="ADD121" s="34"/>
      <c r="ADE121" s="34"/>
      <c r="ADF121" s="34"/>
      <c r="ADG121" s="34"/>
      <c r="ADH121" s="34"/>
      <c r="ADI121" s="34"/>
      <c r="ADJ121" s="34"/>
      <c r="ADK121" s="34"/>
      <c r="ADL121" s="34"/>
      <c r="ADM121" s="34"/>
      <c r="ADN121" s="34"/>
      <c r="ADO121" s="34"/>
      <c r="ADP121" s="34"/>
      <c r="ADQ121" s="34"/>
      <c r="ADR121" s="34"/>
      <c r="ADS121" s="34"/>
      <c r="ADT121" s="34"/>
      <c r="ADU121" s="34"/>
      <c r="ADV121" s="34"/>
      <c r="ADW121" s="34"/>
      <c r="ADX121" s="34"/>
      <c r="ADY121" s="34"/>
      <c r="ADZ121" s="34"/>
      <c r="AEA121" s="34"/>
      <c r="AEB121" s="34"/>
      <c r="AEC121" s="34"/>
      <c r="AED121" s="34"/>
      <c r="AEE121" s="34"/>
      <c r="AEF121" s="34"/>
      <c r="AEG121" s="34"/>
      <c r="AEH121" s="34"/>
      <c r="AEI121" s="34"/>
      <c r="AEJ121" s="34"/>
      <c r="AEK121" s="34"/>
      <c r="AEL121" s="34"/>
      <c r="AEM121" s="34"/>
      <c r="AEN121" s="34"/>
      <c r="AEO121" s="34"/>
      <c r="AEP121" s="34"/>
      <c r="AEQ121" s="34"/>
      <c r="AER121" s="34"/>
      <c r="AES121" s="34"/>
      <c r="AET121" s="34"/>
      <c r="AEU121" s="34"/>
      <c r="AEV121" s="34"/>
      <c r="AEW121" s="34"/>
      <c r="AEX121" s="34"/>
      <c r="AEY121" s="34"/>
      <c r="AEZ121" s="34"/>
      <c r="AFA121" s="34"/>
      <c r="AFB121" s="34"/>
      <c r="AFC121" s="34"/>
      <c r="AFD121" s="34"/>
      <c r="AFE121" s="34"/>
      <c r="AFF121" s="34"/>
      <c r="AFG121" s="34"/>
      <c r="AFH121" s="34"/>
      <c r="AFI121" s="34"/>
      <c r="AFJ121" s="34"/>
      <c r="AFK121" s="34"/>
      <c r="AFL121" s="34"/>
      <c r="AFM121" s="34"/>
      <c r="AFN121" s="34"/>
      <c r="AFO121" s="34"/>
      <c r="AFP121" s="34"/>
      <c r="AFQ121" s="34"/>
      <c r="AFR121" s="34"/>
      <c r="AFS121" s="34"/>
      <c r="AFT121" s="34"/>
      <c r="AFU121" s="34"/>
      <c r="AFV121" s="34"/>
      <c r="AFW121" s="34"/>
      <c r="AFX121" s="34"/>
      <c r="AFY121" s="34"/>
      <c r="AFZ121" s="34"/>
      <c r="AGA121" s="34"/>
      <c r="AGB121" s="34"/>
      <c r="AGC121" s="34"/>
      <c r="AGD121" s="34"/>
      <c r="AGE121" s="34"/>
      <c r="AGF121" s="34"/>
      <c r="AGG121" s="34"/>
      <c r="AGH121" s="34"/>
      <c r="AGI121" s="34"/>
      <c r="AGJ121" s="34"/>
      <c r="AGK121" s="34"/>
      <c r="AGL121" s="34"/>
      <c r="AGM121" s="34"/>
      <c r="AGN121" s="34"/>
      <c r="AGO121" s="34"/>
      <c r="AGP121" s="34"/>
      <c r="AGQ121" s="34"/>
      <c r="AGR121" s="34"/>
      <c r="AGS121" s="34"/>
      <c r="AGT121" s="34"/>
      <c r="AGU121" s="34"/>
      <c r="AGV121" s="34"/>
      <c r="AGW121" s="34"/>
      <c r="AGX121" s="34"/>
      <c r="AGY121" s="34"/>
      <c r="AGZ121" s="34"/>
      <c r="AHA121" s="34"/>
      <c r="AHB121" s="34"/>
      <c r="AHC121" s="34"/>
      <c r="AHD121" s="34"/>
      <c r="AHE121" s="34"/>
      <c r="AHF121" s="34"/>
      <c r="AHG121" s="34"/>
      <c r="AHH121" s="34"/>
      <c r="AHI121" s="34"/>
      <c r="AHJ121" s="34"/>
      <c r="AHK121" s="34"/>
      <c r="AHL121" s="34"/>
      <c r="AHM121" s="34"/>
      <c r="AHN121" s="34"/>
      <c r="AHO121" s="34"/>
      <c r="AHP121" s="34"/>
      <c r="AHQ121" s="34"/>
      <c r="AHR121" s="34"/>
      <c r="AHS121" s="34"/>
      <c r="AHT121" s="34"/>
      <c r="AHU121" s="34"/>
      <c r="AHV121" s="34"/>
      <c r="AHW121" s="34"/>
      <c r="AHX121" s="34"/>
      <c r="AHY121" s="34"/>
      <c r="AHZ121" s="34"/>
      <c r="AIA121" s="34"/>
      <c r="AIB121" s="34"/>
      <c r="AIC121" s="34"/>
      <c r="AID121" s="34"/>
      <c r="AIE121" s="34"/>
      <c r="AIF121" s="34"/>
      <c r="AIG121" s="34"/>
      <c r="AIH121" s="34"/>
      <c r="AII121" s="34"/>
      <c r="AIJ121" s="34"/>
      <c r="AIK121" s="34"/>
      <c r="AIL121" s="34"/>
      <c r="AIM121" s="34"/>
      <c r="AIN121" s="34"/>
      <c r="AIO121" s="34"/>
      <c r="AIP121" s="34"/>
      <c r="AIQ121" s="34"/>
      <c r="AIR121" s="34"/>
      <c r="AIS121" s="34"/>
      <c r="AIT121" s="34"/>
      <c r="AIU121" s="34"/>
      <c r="AIV121" s="34"/>
      <c r="AIW121" s="34"/>
      <c r="AIX121" s="34"/>
      <c r="AIY121" s="34"/>
      <c r="AIZ121" s="34"/>
      <c r="AJA121" s="34"/>
      <c r="AJB121" s="34"/>
      <c r="AJC121" s="34"/>
      <c r="AJD121" s="34"/>
      <c r="AJE121" s="34"/>
      <c r="AJF121" s="34"/>
      <c r="AJG121" s="34"/>
      <c r="AJH121" s="34"/>
      <c r="AJI121" s="34"/>
      <c r="AJJ121" s="34"/>
      <c r="AJK121" s="34"/>
      <c r="AJL121" s="34"/>
      <c r="AJM121" s="34"/>
      <c r="AJN121" s="34"/>
      <c r="AJO121" s="34"/>
      <c r="AJP121" s="34"/>
      <c r="AJQ121" s="34"/>
      <c r="AJR121" s="34"/>
      <c r="AJS121" s="34"/>
      <c r="AJT121" s="34"/>
      <c r="AJU121" s="34"/>
      <c r="AJV121" s="34"/>
      <c r="AJW121" s="34"/>
      <c r="AJX121" s="34"/>
      <c r="AJY121" s="34"/>
      <c r="AJZ121" s="34"/>
      <c r="AKA121" s="34"/>
      <c r="AKB121" s="34"/>
      <c r="AKC121" s="34"/>
      <c r="AKD121" s="34"/>
      <c r="AKE121" s="34"/>
      <c r="AKF121" s="34"/>
      <c r="AKG121" s="34"/>
      <c r="AKH121" s="34"/>
      <c r="AKI121" s="34"/>
      <c r="AKJ121" s="34"/>
      <c r="AKK121" s="34"/>
      <c r="AKL121" s="34"/>
      <c r="AKM121" s="34"/>
      <c r="AKN121" s="34"/>
      <c r="AKO121" s="34"/>
      <c r="AKP121" s="34"/>
      <c r="AKQ121" s="34"/>
      <c r="AKR121" s="34"/>
      <c r="AKS121" s="34"/>
      <c r="AKT121" s="34"/>
      <c r="AKU121" s="34"/>
      <c r="AKV121" s="34"/>
      <c r="AKW121" s="34"/>
      <c r="AKX121" s="34"/>
      <c r="AKY121" s="34"/>
      <c r="AKZ121" s="34"/>
      <c r="ALA121" s="34"/>
      <c r="ALB121" s="34"/>
      <c r="ALC121" s="34"/>
      <c r="ALD121" s="34"/>
      <c r="ALE121" s="34"/>
      <c r="ALF121" s="34"/>
      <c r="ALG121" s="34"/>
      <c r="ALH121" s="34"/>
      <c r="ALI121" s="34"/>
      <c r="ALJ121" s="34"/>
      <c r="ALK121" s="34"/>
      <c r="ALL121" s="34"/>
      <c r="ALM121" s="34"/>
      <c r="ALN121" s="34"/>
      <c r="ALO121" s="34"/>
      <c r="ALP121" s="34"/>
      <c r="ALQ121" s="34"/>
      <c r="ALR121" s="34"/>
      <c r="ALS121" s="34"/>
      <c r="ALT121" s="34"/>
      <c r="ALU121" s="34"/>
      <c r="ALV121" s="34"/>
      <c r="ALW121" s="34"/>
      <c r="ALX121" s="34"/>
      <c r="ALY121" s="34"/>
      <c r="ALZ121" s="34"/>
      <c r="AMA121" s="34"/>
      <c r="AMB121" s="34"/>
      <c r="AMC121" s="34"/>
      <c r="AMD121" s="34"/>
      <c r="AME121" s="34"/>
      <c r="AMF121" s="34"/>
      <c r="AMG121" s="34"/>
      <c r="AMH121" s="34"/>
      <c r="AMI121" s="34"/>
      <c r="AMJ121" s="34"/>
      <c r="AMK121" s="34"/>
    </row>
    <row r="122" spans="1:1025" ht="15.75" x14ac:dyDescent="0.25">
      <c r="A122" s="34"/>
      <c r="B122" s="9" t="s">
        <v>12</v>
      </c>
      <c r="C122" s="30"/>
      <c r="D122" s="32"/>
      <c r="E122" s="21"/>
      <c r="F122" s="34"/>
      <c r="G122" s="118" t="s">
        <v>5</v>
      </c>
      <c r="H122" s="70">
        <v>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34"/>
      <c r="DI122" s="34"/>
      <c r="DJ122" s="34"/>
      <c r="DK122" s="34"/>
      <c r="DL122" s="34"/>
      <c r="DM122" s="34"/>
      <c r="DN122" s="34"/>
      <c r="DO122" s="34"/>
      <c r="DP122" s="34"/>
      <c r="DQ122" s="34"/>
      <c r="DR122" s="34"/>
      <c r="DS122" s="34"/>
      <c r="DT122" s="34"/>
      <c r="DU122" s="34"/>
      <c r="DV122" s="34"/>
      <c r="DW122" s="34"/>
      <c r="DX122" s="34"/>
      <c r="DY122" s="34"/>
      <c r="DZ122" s="34"/>
      <c r="EA122" s="34"/>
      <c r="EB122" s="34"/>
      <c r="EC122" s="34"/>
      <c r="ED122" s="34"/>
      <c r="EE122" s="34"/>
      <c r="EF122" s="34"/>
      <c r="EG122" s="34"/>
      <c r="EH122" s="34"/>
      <c r="EI122" s="34"/>
      <c r="EJ122" s="34"/>
      <c r="EK122" s="34"/>
      <c r="EL122" s="34"/>
      <c r="EM122" s="34"/>
      <c r="EN122" s="34"/>
      <c r="EO122" s="34"/>
      <c r="EP122" s="34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4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4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34"/>
      <c r="GN122" s="34"/>
      <c r="GO122" s="34"/>
      <c r="GP122" s="34"/>
      <c r="GQ122" s="34"/>
      <c r="GR122" s="34"/>
      <c r="GS122" s="34"/>
      <c r="GT122" s="34"/>
      <c r="GU122" s="34"/>
      <c r="GV122" s="34"/>
      <c r="GW122" s="34"/>
      <c r="GX122" s="34"/>
      <c r="GY122" s="34"/>
      <c r="GZ122" s="34"/>
      <c r="HA122" s="34"/>
      <c r="HB122" s="34"/>
      <c r="HC122" s="34"/>
      <c r="HD122" s="34"/>
      <c r="HE122" s="34"/>
      <c r="HF122" s="34"/>
      <c r="HG122" s="34"/>
      <c r="HH122" s="34"/>
      <c r="HI122" s="34"/>
      <c r="HJ122" s="34"/>
      <c r="HK122" s="34"/>
      <c r="HL122" s="34"/>
      <c r="HM122" s="34"/>
      <c r="HN122" s="34"/>
      <c r="HO122" s="34"/>
      <c r="HP122" s="34"/>
      <c r="HQ122" s="34"/>
      <c r="HR122" s="34"/>
      <c r="HS122" s="34"/>
      <c r="HT122" s="34"/>
      <c r="HU122" s="34"/>
      <c r="HV122" s="34"/>
      <c r="HW122" s="34"/>
      <c r="HX122" s="34"/>
      <c r="HY122" s="34"/>
      <c r="HZ122" s="34"/>
      <c r="IA122" s="34"/>
      <c r="IB122" s="34"/>
      <c r="IC122" s="34"/>
      <c r="ID122" s="34"/>
      <c r="IE122" s="34"/>
      <c r="IF122" s="34"/>
      <c r="IG122" s="34"/>
      <c r="IH122" s="34"/>
      <c r="II122" s="34"/>
      <c r="IJ122" s="34"/>
      <c r="IK122" s="34"/>
      <c r="IL122" s="34"/>
      <c r="IM122" s="34"/>
      <c r="IN122" s="34"/>
      <c r="IO122" s="34"/>
      <c r="IP122" s="34"/>
      <c r="IQ122" s="34"/>
      <c r="IR122" s="34"/>
      <c r="IS122" s="34"/>
      <c r="IT122" s="34"/>
      <c r="IU122" s="34"/>
      <c r="IV122" s="34"/>
      <c r="IW122" s="34"/>
      <c r="IX122" s="34"/>
      <c r="IY122" s="34"/>
      <c r="IZ122" s="34"/>
      <c r="JA122" s="34"/>
      <c r="JB122" s="34"/>
      <c r="JC122" s="34"/>
      <c r="JD122" s="34"/>
      <c r="JE122" s="34"/>
      <c r="JF122" s="34"/>
      <c r="JG122" s="34"/>
      <c r="JH122" s="34"/>
      <c r="JI122" s="34"/>
      <c r="JJ122" s="34"/>
      <c r="JK122" s="34"/>
      <c r="JL122" s="34"/>
      <c r="JM122" s="34"/>
      <c r="JN122" s="34"/>
      <c r="JO122" s="34"/>
      <c r="JP122" s="34"/>
      <c r="JQ122" s="34"/>
      <c r="JR122" s="34"/>
      <c r="JS122" s="34"/>
      <c r="JT122" s="34"/>
      <c r="JU122" s="34"/>
      <c r="JV122" s="34"/>
      <c r="JW122" s="34"/>
      <c r="JX122" s="34"/>
      <c r="JY122" s="34"/>
      <c r="JZ122" s="34"/>
      <c r="KA122" s="34"/>
      <c r="KB122" s="34"/>
      <c r="KC122" s="34"/>
      <c r="KD122" s="34"/>
      <c r="KE122" s="34"/>
      <c r="KF122" s="34"/>
      <c r="KG122" s="34"/>
      <c r="KH122" s="34"/>
      <c r="KI122" s="34"/>
      <c r="KJ122" s="34"/>
      <c r="KK122" s="34"/>
      <c r="KL122" s="34"/>
      <c r="KM122" s="34"/>
      <c r="KN122" s="34"/>
      <c r="KO122" s="34"/>
      <c r="KP122" s="34"/>
      <c r="KQ122" s="34"/>
      <c r="KR122" s="34"/>
      <c r="KS122" s="34"/>
      <c r="KT122" s="34"/>
      <c r="KU122" s="34"/>
      <c r="KV122" s="34"/>
      <c r="KW122" s="34"/>
      <c r="KX122" s="34"/>
      <c r="KY122" s="34"/>
      <c r="KZ122" s="34"/>
      <c r="LA122" s="34"/>
      <c r="LB122" s="34"/>
      <c r="LC122" s="34"/>
      <c r="LD122" s="34"/>
      <c r="LE122" s="34"/>
      <c r="LF122" s="34"/>
      <c r="LG122" s="34"/>
      <c r="LH122" s="34"/>
      <c r="LI122" s="34"/>
      <c r="LJ122" s="34"/>
      <c r="LK122" s="34"/>
      <c r="LL122" s="34"/>
      <c r="LM122" s="34"/>
      <c r="LN122" s="34"/>
      <c r="LO122" s="34"/>
      <c r="LP122" s="34"/>
      <c r="LQ122" s="34"/>
      <c r="LR122" s="34"/>
      <c r="LS122" s="34"/>
      <c r="LT122" s="34"/>
      <c r="LU122" s="34"/>
      <c r="LV122" s="34"/>
      <c r="LW122" s="34"/>
      <c r="LX122" s="34"/>
      <c r="LY122" s="34"/>
      <c r="LZ122" s="34"/>
      <c r="MA122" s="34"/>
      <c r="MB122" s="34"/>
      <c r="MC122" s="34"/>
      <c r="MD122" s="34"/>
      <c r="ME122" s="34"/>
      <c r="MF122" s="34"/>
      <c r="MG122" s="34"/>
      <c r="MH122" s="34"/>
      <c r="MI122" s="34"/>
      <c r="MJ122" s="34"/>
      <c r="MK122" s="34"/>
      <c r="ML122" s="34"/>
      <c r="MM122" s="34"/>
      <c r="MN122" s="34"/>
      <c r="MO122" s="34"/>
      <c r="MP122" s="34"/>
      <c r="MQ122" s="34"/>
      <c r="MR122" s="34"/>
      <c r="MS122" s="34"/>
      <c r="MT122" s="34"/>
      <c r="MU122" s="34"/>
      <c r="MV122" s="34"/>
      <c r="MW122" s="34"/>
      <c r="MX122" s="34"/>
      <c r="MY122" s="34"/>
      <c r="MZ122" s="34"/>
      <c r="NA122" s="34"/>
      <c r="NB122" s="34"/>
      <c r="NC122" s="34"/>
      <c r="ND122" s="34"/>
      <c r="NE122" s="34"/>
      <c r="NF122" s="34"/>
      <c r="NG122" s="34"/>
      <c r="NH122" s="34"/>
      <c r="NI122" s="34"/>
      <c r="NJ122" s="34"/>
      <c r="NK122" s="34"/>
      <c r="NL122" s="34"/>
      <c r="NM122" s="34"/>
      <c r="NN122" s="34"/>
      <c r="NO122" s="34"/>
      <c r="NP122" s="34"/>
      <c r="NQ122" s="34"/>
      <c r="NR122" s="34"/>
      <c r="NS122" s="34"/>
      <c r="NT122" s="34"/>
      <c r="NU122" s="34"/>
      <c r="NV122" s="34"/>
      <c r="NW122" s="34"/>
      <c r="NX122" s="34"/>
      <c r="NY122" s="34"/>
      <c r="NZ122" s="34"/>
      <c r="OA122" s="34"/>
      <c r="OB122" s="34"/>
      <c r="OC122" s="34"/>
      <c r="OD122" s="34"/>
      <c r="OE122" s="34"/>
      <c r="OF122" s="34"/>
      <c r="OG122" s="34"/>
      <c r="OH122" s="34"/>
      <c r="OI122" s="34"/>
      <c r="OJ122" s="34"/>
      <c r="OK122" s="34"/>
      <c r="OL122" s="34"/>
      <c r="OM122" s="34"/>
      <c r="ON122" s="34"/>
      <c r="OO122" s="34"/>
      <c r="OP122" s="34"/>
      <c r="OQ122" s="34"/>
      <c r="OR122" s="34"/>
      <c r="OS122" s="34"/>
      <c r="OT122" s="34"/>
      <c r="OU122" s="34"/>
      <c r="OV122" s="34"/>
      <c r="OW122" s="34"/>
      <c r="OX122" s="34"/>
      <c r="OY122" s="34"/>
      <c r="OZ122" s="34"/>
      <c r="PA122" s="34"/>
      <c r="PB122" s="34"/>
      <c r="PC122" s="34"/>
      <c r="PD122" s="34"/>
      <c r="PE122" s="34"/>
      <c r="PF122" s="34"/>
      <c r="PG122" s="34"/>
      <c r="PH122" s="34"/>
      <c r="PI122" s="34"/>
      <c r="PJ122" s="34"/>
      <c r="PK122" s="34"/>
      <c r="PL122" s="34"/>
      <c r="PM122" s="34"/>
      <c r="PN122" s="34"/>
      <c r="PO122" s="34"/>
      <c r="PP122" s="34"/>
      <c r="PQ122" s="34"/>
      <c r="PR122" s="34"/>
      <c r="PS122" s="34"/>
      <c r="PT122" s="34"/>
      <c r="PU122" s="34"/>
      <c r="PV122" s="34"/>
      <c r="PW122" s="34"/>
      <c r="PX122" s="34"/>
      <c r="PY122" s="34"/>
      <c r="PZ122" s="34"/>
      <c r="QA122" s="34"/>
      <c r="QB122" s="34"/>
      <c r="QC122" s="34"/>
      <c r="QD122" s="34"/>
      <c r="QE122" s="34"/>
      <c r="QF122" s="34"/>
      <c r="QG122" s="34"/>
      <c r="QH122" s="34"/>
      <c r="QI122" s="34"/>
      <c r="QJ122" s="34"/>
      <c r="QK122" s="34"/>
      <c r="QL122" s="34"/>
      <c r="QM122" s="34"/>
      <c r="QN122" s="34"/>
      <c r="QO122" s="34"/>
      <c r="QP122" s="34"/>
      <c r="QQ122" s="34"/>
      <c r="QR122" s="34"/>
      <c r="QS122" s="34"/>
      <c r="QT122" s="34"/>
      <c r="QU122" s="34"/>
      <c r="QV122" s="34"/>
      <c r="QW122" s="34"/>
      <c r="QX122" s="34"/>
      <c r="QY122" s="34"/>
      <c r="QZ122" s="34"/>
      <c r="RA122" s="34"/>
      <c r="RB122" s="34"/>
      <c r="RC122" s="34"/>
      <c r="RD122" s="34"/>
      <c r="RE122" s="34"/>
      <c r="RF122" s="34"/>
      <c r="RG122" s="34"/>
      <c r="RH122" s="34"/>
      <c r="RI122" s="34"/>
      <c r="RJ122" s="34"/>
      <c r="RK122" s="34"/>
      <c r="RL122" s="34"/>
      <c r="RM122" s="34"/>
      <c r="RN122" s="34"/>
      <c r="RO122" s="34"/>
      <c r="RP122" s="34"/>
      <c r="RQ122" s="34"/>
      <c r="RR122" s="34"/>
      <c r="RS122" s="34"/>
      <c r="RT122" s="34"/>
      <c r="RU122" s="34"/>
      <c r="RV122" s="34"/>
      <c r="RW122" s="34"/>
      <c r="RX122" s="34"/>
      <c r="RY122" s="34"/>
      <c r="RZ122" s="34"/>
      <c r="SA122" s="34"/>
      <c r="SB122" s="34"/>
      <c r="SC122" s="34"/>
      <c r="SD122" s="34"/>
      <c r="SE122" s="34"/>
      <c r="SF122" s="34"/>
      <c r="SG122" s="34"/>
      <c r="SH122" s="34"/>
      <c r="SI122" s="34"/>
      <c r="SJ122" s="34"/>
      <c r="SK122" s="34"/>
      <c r="SL122" s="34"/>
      <c r="SM122" s="34"/>
      <c r="SN122" s="34"/>
      <c r="SO122" s="34"/>
      <c r="SP122" s="34"/>
      <c r="SQ122" s="34"/>
      <c r="SR122" s="34"/>
      <c r="SS122" s="34"/>
      <c r="ST122" s="34"/>
      <c r="SU122" s="34"/>
      <c r="SV122" s="34"/>
      <c r="SW122" s="34"/>
      <c r="SX122" s="34"/>
      <c r="SY122" s="34"/>
      <c r="SZ122" s="34"/>
      <c r="TA122" s="34"/>
      <c r="TB122" s="34"/>
      <c r="TC122" s="34"/>
      <c r="TD122" s="34"/>
      <c r="TE122" s="34"/>
      <c r="TF122" s="34"/>
      <c r="TG122" s="34"/>
      <c r="TH122" s="34"/>
      <c r="TI122" s="34"/>
      <c r="TJ122" s="34"/>
      <c r="TK122" s="34"/>
      <c r="TL122" s="34"/>
      <c r="TM122" s="34"/>
      <c r="TN122" s="34"/>
      <c r="TO122" s="34"/>
      <c r="TP122" s="34"/>
      <c r="TQ122" s="34"/>
      <c r="TR122" s="34"/>
      <c r="TS122" s="34"/>
      <c r="TT122" s="34"/>
      <c r="TU122" s="34"/>
      <c r="TV122" s="34"/>
      <c r="TW122" s="34"/>
      <c r="TX122" s="34"/>
      <c r="TY122" s="34"/>
      <c r="TZ122" s="34"/>
      <c r="UA122" s="34"/>
      <c r="UB122" s="34"/>
      <c r="UC122" s="34"/>
      <c r="UD122" s="34"/>
      <c r="UE122" s="34"/>
      <c r="UF122" s="34"/>
      <c r="UG122" s="34"/>
      <c r="UH122" s="34"/>
      <c r="UI122" s="34"/>
      <c r="UJ122" s="34"/>
      <c r="UK122" s="34"/>
      <c r="UL122" s="34"/>
      <c r="UM122" s="34"/>
      <c r="UN122" s="34"/>
      <c r="UO122" s="34"/>
      <c r="UP122" s="34"/>
      <c r="UQ122" s="34"/>
      <c r="UR122" s="34"/>
      <c r="US122" s="34"/>
      <c r="UT122" s="34"/>
      <c r="UU122" s="34"/>
      <c r="UV122" s="34"/>
      <c r="UW122" s="34"/>
      <c r="UX122" s="34"/>
      <c r="UY122" s="34"/>
      <c r="UZ122" s="34"/>
      <c r="VA122" s="34"/>
      <c r="VB122" s="34"/>
      <c r="VC122" s="34"/>
      <c r="VD122" s="34"/>
      <c r="VE122" s="34"/>
      <c r="VF122" s="34"/>
      <c r="VG122" s="34"/>
      <c r="VH122" s="34"/>
      <c r="VI122" s="34"/>
      <c r="VJ122" s="34"/>
      <c r="VK122" s="34"/>
      <c r="VL122" s="34"/>
      <c r="VM122" s="34"/>
      <c r="VN122" s="34"/>
      <c r="VO122" s="34"/>
      <c r="VP122" s="34"/>
      <c r="VQ122" s="34"/>
      <c r="VR122" s="34"/>
      <c r="VS122" s="34"/>
      <c r="VT122" s="34"/>
      <c r="VU122" s="34"/>
      <c r="VV122" s="34"/>
      <c r="VW122" s="34"/>
      <c r="VX122" s="34"/>
      <c r="VY122" s="34"/>
      <c r="VZ122" s="34"/>
      <c r="WA122" s="34"/>
      <c r="WB122" s="34"/>
      <c r="WC122" s="34"/>
      <c r="WD122" s="34"/>
      <c r="WE122" s="34"/>
      <c r="WF122" s="34"/>
      <c r="WG122" s="34"/>
      <c r="WH122" s="34"/>
      <c r="WI122" s="34"/>
      <c r="WJ122" s="34"/>
      <c r="WK122" s="34"/>
      <c r="WL122" s="34"/>
      <c r="WM122" s="34"/>
      <c r="WN122" s="34"/>
      <c r="WO122" s="34"/>
      <c r="WP122" s="34"/>
      <c r="WQ122" s="34"/>
      <c r="WR122" s="34"/>
      <c r="WS122" s="34"/>
      <c r="WT122" s="34"/>
      <c r="WU122" s="34"/>
      <c r="WV122" s="34"/>
      <c r="WW122" s="34"/>
      <c r="WX122" s="34"/>
      <c r="WY122" s="34"/>
      <c r="WZ122" s="34"/>
      <c r="XA122" s="34"/>
      <c r="XB122" s="34"/>
      <c r="XC122" s="34"/>
      <c r="XD122" s="34"/>
      <c r="XE122" s="34"/>
      <c r="XF122" s="34"/>
      <c r="XG122" s="34"/>
      <c r="XH122" s="34"/>
      <c r="XI122" s="34"/>
      <c r="XJ122" s="34"/>
      <c r="XK122" s="34"/>
      <c r="XL122" s="34"/>
      <c r="XM122" s="34"/>
      <c r="XN122" s="34"/>
      <c r="XO122" s="34"/>
      <c r="XP122" s="34"/>
      <c r="XQ122" s="34"/>
      <c r="XR122" s="34"/>
      <c r="XS122" s="34"/>
      <c r="XT122" s="34"/>
      <c r="XU122" s="34"/>
      <c r="XV122" s="34"/>
      <c r="XW122" s="34"/>
      <c r="XX122" s="34"/>
      <c r="XY122" s="34"/>
      <c r="XZ122" s="34"/>
      <c r="YA122" s="34"/>
      <c r="YB122" s="34"/>
      <c r="YC122" s="34"/>
      <c r="YD122" s="34"/>
      <c r="YE122" s="34"/>
      <c r="YF122" s="34"/>
      <c r="YG122" s="34"/>
      <c r="YH122" s="34"/>
      <c r="YI122" s="34"/>
      <c r="YJ122" s="34"/>
      <c r="YK122" s="34"/>
      <c r="YL122" s="34"/>
      <c r="YM122" s="34"/>
      <c r="YN122" s="34"/>
      <c r="YO122" s="34"/>
      <c r="YP122" s="34"/>
      <c r="YQ122" s="34"/>
      <c r="YR122" s="34"/>
      <c r="YS122" s="34"/>
      <c r="YT122" s="34"/>
      <c r="YU122" s="34"/>
      <c r="YV122" s="34"/>
      <c r="YW122" s="34"/>
      <c r="YX122" s="34"/>
      <c r="YY122" s="34"/>
      <c r="YZ122" s="34"/>
      <c r="ZA122" s="34"/>
      <c r="ZB122" s="34"/>
      <c r="ZC122" s="34"/>
      <c r="ZD122" s="34"/>
      <c r="ZE122" s="34"/>
      <c r="ZF122" s="34"/>
      <c r="ZG122" s="34"/>
      <c r="ZH122" s="34"/>
      <c r="ZI122" s="34"/>
      <c r="ZJ122" s="34"/>
      <c r="ZK122" s="34"/>
      <c r="ZL122" s="34"/>
      <c r="ZM122" s="34"/>
      <c r="ZN122" s="34"/>
      <c r="ZO122" s="34"/>
      <c r="ZP122" s="34"/>
      <c r="ZQ122" s="34"/>
      <c r="ZR122" s="34"/>
      <c r="ZS122" s="34"/>
      <c r="ZT122" s="34"/>
      <c r="ZU122" s="34"/>
      <c r="ZV122" s="34"/>
      <c r="ZW122" s="34"/>
      <c r="ZX122" s="34"/>
      <c r="ZY122" s="34"/>
      <c r="ZZ122" s="34"/>
      <c r="AAA122" s="34"/>
      <c r="AAB122" s="34"/>
      <c r="AAC122" s="34"/>
      <c r="AAD122" s="34"/>
      <c r="AAE122" s="34"/>
      <c r="AAF122" s="34"/>
      <c r="AAG122" s="34"/>
      <c r="AAH122" s="34"/>
      <c r="AAI122" s="34"/>
      <c r="AAJ122" s="34"/>
      <c r="AAK122" s="34"/>
      <c r="AAL122" s="34"/>
      <c r="AAM122" s="34"/>
      <c r="AAN122" s="34"/>
      <c r="AAO122" s="34"/>
      <c r="AAP122" s="34"/>
      <c r="AAQ122" s="34"/>
      <c r="AAR122" s="34"/>
      <c r="AAS122" s="34"/>
      <c r="AAT122" s="34"/>
      <c r="AAU122" s="34"/>
      <c r="AAV122" s="34"/>
      <c r="AAW122" s="34"/>
      <c r="AAX122" s="34"/>
      <c r="AAY122" s="34"/>
      <c r="AAZ122" s="34"/>
      <c r="ABA122" s="34"/>
      <c r="ABB122" s="34"/>
      <c r="ABC122" s="34"/>
      <c r="ABD122" s="34"/>
      <c r="ABE122" s="34"/>
      <c r="ABF122" s="34"/>
      <c r="ABG122" s="34"/>
      <c r="ABH122" s="34"/>
      <c r="ABI122" s="34"/>
      <c r="ABJ122" s="34"/>
      <c r="ABK122" s="34"/>
      <c r="ABL122" s="34"/>
      <c r="ABM122" s="34"/>
      <c r="ABN122" s="34"/>
      <c r="ABO122" s="34"/>
      <c r="ABP122" s="34"/>
      <c r="ABQ122" s="34"/>
      <c r="ABR122" s="34"/>
      <c r="ABS122" s="34"/>
      <c r="ABT122" s="34"/>
      <c r="ABU122" s="34"/>
      <c r="ABV122" s="34"/>
      <c r="ABW122" s="34"/>
      <c r="ABX122" s="34"/>
      <c r="ABY122" s="34"/>
      <c r="ABZ122" s="34"/>
      <c r="ACA122" s="34"/>
      <c r="ACB122" s="34"/>
      <c r="ACC122" s="34"/>
      <c r="ACD122" s="34"/>
      <c r="ACE122" s="34"/>
      <c r="ACF122" s="34"/>
      <c r="ACG122" s="34"/>
      <c r="ACH122" s="34"/>
      <c r="ACI122" s="34"/>
      <c r="ACJ122" s="34"/>
      <c r="ACK122" s="34"/>
      <c r="ACL122" s="34"/>
      <c r="ACM122" s="34"/>
      <c r="ACN122" s="34"/>
      <c r="ACO122" s="34"/>
      <c r="ACP122" s="34"/>
      <c r="ACQ122" s="34"/>
      <c r="ACR122" s="34"/>
      <c r="ACS122" s="34"/>
      <c r="ACT122" s="34"/>
      <c r="ACU122" s="34"/>
      <c r="ACV122" s="34"/>
      <c r="ACW122" s="34"/>
      <c r="ACX122" s="34"/>
      <c r="ACY122" s="34"/>
      <c r="ACZ122" s="34"/>
      <c r="ADA122" s="34"/>
      <c r="ADB122" s="34"/>
      <c r="ADC122" s="34"/>
      <c r="ADD122" s="34"/>
      <c r="ADE122" s="34"/>
      <c r="ADF122" s="34"/>
      <c r="ADG122" s="34"/>
      <c r="ADH122" s="34"/>
      <c r="ADI122" s="34"/>
      <c r="ADJ122" s="34"/>
      <c r="ADK122" s="34"/>
      <c r="ADL122" s="34"/>
      <c r="ADM122" s="34"/>
      <c r="ADN122" s="34"/>
      <c r="ADO122" s="34"/>
      <c r="ADP122" s="34"/>
      <c r="ADQ122" s="34"/>
      <c r="ADR122" s="34"/>
      <c r="ADS122" s="34"/>
      <c r="ADT122" s="34"/>
      <c r="ADU122" s="34"/>
      <c r="ADV122" s="34"/>
      <c r="ADW122" s="34"/>
      <c r="ADX122" s="34"/>
      <c r="ADY122" s="34"/>
      <c r="ADZ122" s="34"/>
      <c r="AEA122" s="34"/>
      <c r="AEB122" s="34"/>
      <c r="AEC122" s="34"/>
      <c r="AED122" s="34"/>
      <c r="AEE122" s="34"/>
      <c r="AEF122" s="34"/>
      <c r="AEG122" s="34"/>
      <c r="AEH122" s="34"/>
      <c r="AEI122" s="34"/>
      <c r="AEJ122" s="34"/>
      <c r="AEK122" s="34"/>
      <c r="AEL122" s="34"/>
      <c r="AEM122" s="34"/>
      <c r="AEN122" s="34"/>
      <c r="AEO122" s="34"/>
      <c r="AEP122" s="34"/>
      <c r="AEQ122" s="34"/>
      <c r="AER122" s="34"/>
      <c r="AES122" s="34"/>
      <c r="AET122" s="34"/>
      <c r="AEU122" s="34"/>
      <c r="AEV122" s="34"/>
      <c r="AEW122" s="34"/>
      <c r="AEX122" s="34"/>
      <c r="AEY122" s="34"/>
      <c r="AEZ122" s="34"/>
      <c r="AFA122" s="34"/>
      <c r="AFB122" s="34"/>
      <c r="AFC122" s="34"/>
      <c r="AFD122" s="34"/>
      <c r="AFE122" s="34"/>
      <c r="AFF122" s="34"/>
      <c r="AFG122" s="34"/>
      <c r="AFH122" s="34"/>
      <c r="AFI122" s="34"/>
      <c r="AFJ122" s="34"/>
      <c r="AFK122" s="34"/>
      <c r="AFL122" s="34"/>
      <c r="AFM122" s="34"/>
      <c r="AFN122" s="34"/>
      <c r="AFO122" s="34"/>
      <c r="AFP122" s="34"/>
      <c r="AFQ122" s="34"/>
      <c r="AFR122" s="34"/>
      <c r="AFS122" s="34"/>
      <c r="AFT122" s="34"/>
      <c r="AFU122" s="34"/>
      <c r="AFV122" s="34"/>
      <c r="AFW122" s="34"/>
      <c r="AFX122" s="34"/>
      <c r="AFY122" s="34"/>
      <c r="AFZ122" s="34"/>
      <c r="AGA122" s="34"/>
      <c r="AGB122" s="34"/>
      <c r="AGC122" s="34"/>
      <c r="AGD122" s="34"/>
      <c r="AGE122" s="34"/>
      <c r="AGF122" s="34"/>
      <c r="AGG122" s="34"/>
      <c r="AGH122" s="34"/>
      <c r="AGI122" s="34"/>
      <c r="AGJ122" s="34"/>
      <c r="AGK122" s="34"/>
      <c r="AGL122" s="34"/>
      <c r="AGM122" s="34"/>
      <c r="AGN122" s="34"/>
      <c r="AGO122" s="34"/>
      <c r="AGP122" s="34"/>
      <c r="AGQ122" s="34"/>
      <c r="AGR122" s="34"/>
      <c r="AGS122" s="34"/>
      <c r="AGT122" s="34"/>
      <c r="AGU122" s="34"/>
      <c r="AGV122" s="34"/>
      <c r="AGW122" s="34"/>
      <c r="AGX122" s="34"/>
      <c r="AGY122" s="34"/>
      <c r="AGZ122" s="34"/>
      <c r="AHA122" s="34"/>
      <c r="AHB122" s="34"/>
      <c r="AHC122" s="34"/>
      <c r="AHD122" s="34"/>
      <c r="AHE122" s="34"/>
      <c r="AHF122" s="34"/>
      <c r="AHG122" s="34"/>
      <c r="AHH122" s="34"/>
      <c r="AHI122" s="34"/>
      <c r="AHJ122" s="34"/>
      <c r="AHK122" s="34"/>
      <c r="AHL122" s="34"/>
      <c r="AHM122" s="34"/>
      <c r="AHN122" s="34"/>
      <c r="AHO122" s="34"/>
      <c r="AHP122" s="34"/>
      <c r="AHQ122" s="34"/>
      <c r="AHR122" s="34"/>
      <c r="AHS122" s="34"/>
      <c r="AHT122" s="34"/>
      <c r="AHU122" s="34"/>
      <c r="AHV122" s="34"/>
      <c r="AHW122" s="34"/>
      <c r="AHX122" s="34"/>
      <c r="AHY122" s="34"/>
      <c r="AHZ122" s="34"/>
      <c r="AIA122" s="34"/>
      <c r="AIB122" s="34"/>
      <c r="AIC122" s="34"/>
      <c r="AID122" s="34"/>
      <c r="AIE122" s="34"/>
      <c r="AIF122" s="34"/>
      <c r="AIG122" s="34"/>
      <c r="AIH122" s="34"/>
      <c r="AII122" s="34"/>
      <c r="AIJ122" s="34"/>
      <c r="AIK122" s="34"/>
      <c r="AIL122" s="34"/>
      <c r="AIM122" s="34"/>
      <c r="AIN122" s="34"/>
      <c r="AIO122" s="34"/>
      <c r="AIP122" s="34"/>
      <c r="AIQ122" s="34"/>
      <c r="AIR122" s="34"/>
      <c r="AIS122" s="34"/>
      <c r="AIT122" s="34"/>
      <c r="AIU122" s="34"/>
      <c r="AIV122" s="34"/>
      <c r="AIW122" s="34"/>
      <c r="AIX122" s="34"/>
      <c r="AIY122" s="34"/>
      <c r="AIZ122" s="34"/>
      <c r="AJA122" s="34"/>
      <c r="AJB122" s="34"/>
      <c r="AJC122" s="34"/>
      <c r="AJD122" s="34"/>
      <c r="AJE122" s="34"/>
      <c r="AJF122" s="34"/>
      <c r="AJG122" s="34"/>
      <c r="AJH122" s="34"/>
      <c r="AJI122" s="34"/>
      <c r="AJJ122" s="34"/>
      <c r="AJK122" s="34"/>
      <c r="AJL122" s="34"/>
      <c r="AJM122" s="34"/>
      <c r="AJN122" s="34"/>
      <c r="AJO122" s="34"/>
      <c r="AJP122" s="34"/>
      <c r="AJQ122" s="34"/>
      <c r="AJR122" s="34"/>
      <c r="AJS122" s="34"/>
      <c r="AJT122" s="34"/>
      <c r="AJU122" s="34"/>
      <c r="AJV122" s="34"/>
      <c r="AJW122" s="34"/>
      <c r="AJX122" s="34"/>
      <c r="AJY122" s="34"/>
      <c r="AJZ122" s="34"/>
      <c r="AKA122" s="34"/>
      <c r="AKB122" s="34"/>
      <c r="AKC122" s="34"/>
      <c r="AKD122" s="34"/>
      <c r="AKE122" s="34"/>
      <c r="AKF122" s="34"/>
      <c r="AKG122" s="34"/>
      <c r="AKH122" s="34"/>
      <c r="AKI122" s="34"/>
      <c r="AKJ122" s="34"/>
      <c r="AKK122" s="34"/>
      <c r="AKL122" s="34"/>
      <c r="AKM122" s="34"/>
      <c r="AKN122" s="34"/>
      <c r="AKO122" s="34"/>
      <c r="AKP122" s="34"/>
      <c r="AKQ122" s="34"/>
      <c r="AKR122" s="34"/>
      <c r="AKS122" s="34"/>
      <c r="AKT122" s="34"/>
      <c r="AKU122" s="34"/>
      <c r="AKV122" s="34"/>
      <c r="AKW122" s="34"/>
      <c r="AKX122" s="34"/>
      <c r="AKY122" s="34"/>
      <c r="AKZ122" s="34"/>
      <c r="ALA122" s="34"/>
      <c r="ALB122" s="34"/>
      <c r="ALC122" s="34"/>
      <c r="ALD122" s="34"/>
      <c r="ALE122" s="34"/>
      <c r="ALF122" s="34"/>
      <c r="ALG122" s="34"/>
      <c r="ALH122" s="34"/>
      <c r="ALI122" s="34"/>
      <c r="ALJ122" s="34"/>
      <c r="ALK122" s="34"/>
      <c r="ALL122" s="34"/>
      <c r="ALM122" s="34"/>
      <c r="ALN122" s="34"/>
      <c r="ALO122" s="34"/>
      <c r="ALP122" s="34"/>
      <c r="ALQ122" s="34"/>
      <c r="ALR122" s="34"/>
      <c r="ALS122" s="34"/>
      <c r="ALT122" s="34"/>
      <c r="ALU122" s="34"/>
      <c r="ALV122" s="34"/>
      <c r="ALW122" s="34"/>
      <c r="ALX122" s="34"/>
      <c r="ALY122" s="34"/>
      <c r="ALZ122" s="34"/>
      <c r="AMA122" s="34"/>
      <c r="AMB122" s="34"/>
      <c r="AMC122" s="34"/>
      <c r="AMD122" s="34"/>
      <c r="AME122" s="34"/>
      <c r="AMF122" s="34"/>
      <c r="AMG122" s="34"/>
      <c r="AMH122" s="34"/>
      <c r="AMI122" s="34"/>
      <c r="AMJ122" s="34"/>
      <c r="AMK122" s="34"/>
    </row>
    <row r="123" spans="1:1025" ht="15.75" x14ac:dyDescent="0.25">
      <c r="A123" s="34"/>
      <c r="B123" s="57" t="s">
        <v>15</v>
      </c>
      <c r="C123" s="30"/>
      <c r="D123" s="21">
        <f>C66+C67+C68+C115</f>
        <v>0</v>
      </c>
      <c r="E123" s="21"/>
      <c r="F123" s="34"/>
      <c r="G123" s="117" t="s">
        <v>18</v>
      </c>
      <c r="H123" s="70">
        <v>0</v>
      </c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  <c r="DJ123" s="34"/>
      <c r="DK123" s="34"/>
      <c r="DL123" s="34"/>
      <c r="DM123" s="34"/>
      <c r="DN123" s="34"/>
      <c r="DO123" s="34"/>
      <c r="DP123" s="34"/>
      <c r="DQ123" s="34"/>
      <c r="DR123" s="34"/>
      <c r="DS123" s="34"/>
      <c r="DT123" s="34"/>
      <c r="DU123" s="34"/>
      <c r="DV123" s="34"/>
      <c r="DW123" s="34"/>
      <c r="DX123" s="34"/>
      <c r="DY123" s="34"/>
      <c r="DZ123" s="34"/>
      <c r="EA123" s="34"/>
      <c r="EB123" s="34"/>
      <c r="EC123" s="34"/>
      <c r="ED123" s="34"/>
      <c r="EE123" s="34"/>
      <c r="EF123" s="34"/>
      <c r="EG123" s="34"/>
      <c r="EH123" s="34"/>
      <c r="EI123" s="34"/>
      <c r="EJ123" s="34"/>
      <c r="EK123" s="34"/>
      <c r="EL123" s="34"/>
      <c r="EM123" s="34"/>
      <c r="EN123" s="34"/>
      <c r="EO123" s="34"/>
      <c r="EP123" s="34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4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4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34"/>
      <c r="GN123" s="34"/>
      <c r="GO123" s="34"/>
      <c r="GP123" s="34"/>
      <c r="GQ123" s="34"/>
      <c r="GR123" s="34"/>
      <c r="GS123" s="34"/>
      <c r="GT123" s="34"/>
      <c r="GU123" s="34"/>
      <c r="GV123" s="34"/>
      <c r="GW123" s="34"/>
      <c r="GX123" s="34"/>
      <c r="GY123" s="34"/>
      <c r="GZ123" s="34"/>
      <c r="HA123" s="34"/>
      <c r="HB123" s="34"/>
      <c r="HC123" s="34"/>
      <c r="HD123" s="34"/>
      <c r="HE123" s="34"/>
      <c r="HF123" s="34"/>
      <c r="HG123" s="34"/>
      <c r="HH123" s="34"/>
      <c r="HI123" s="34"/>
      <c r="HJ123" s="34"/>
      <c r="HK123" s="34"/>
      <c r="HL123" s="34"/>
      <c r="HM123" s="34"/>
      <c r="HN123" s="34"/>
      <c r="HO123" s="34"/>
      <c r="HP123" s="34"/>
      <c r="HQ123" s="34"/>
      <c r="HR123" s="34"/>
      <c r="HS123" s="34"/>
      <c r="HT123" s="34"/>
      <c r="HU123" s="34"/>
      <c r="HV123" s="34"/>
      <c r="HW123" s="34"/>
      <c r="HX123" s="34"/>
      <c r="HY123" s="34"/>
      <c r="HZ123" s="34"/>
      <c r="IA123" s="34"/>
      <c r="IB123" s="34"/>
      <c r="IC123" s="34"/>
      <c r="ID123" s="34"/>
      <c r="IE123" s="34"/>
      <c r="IF123" s="34"/>
      <c r="IG123" s="34"/>
      <c r="IH123" s="34"/>
      <c r="II123" s="34"/>
      <c r="IJ123" s="34"/>
      <c r="IK123" s="34"/>
      <c r="IL123" s="34"/>
      <c r="IM123" s="34"/>
      <c r="IN123" s="34"/>
      <c r="IO123" s="34"/>
      <c r="IP123" s="34"/>
      <c r="IQ123" s="34"/>
      <c r="IR123" s="34"/>
      <c r="IS123" s="34"/>
      <c r="IT123" s="34"/>
      <c r="IU123" s="34"/>
      <c r="IV123" s="34"/>
      <c r="IW123" s="34"/>
      <c r="IX123" s="34"/>
      <c r="IY123" s="34"/>
      <c r="IZ123" s="34"/>
      <c r="JA123" s="34"/>
      <c r="JB123" s="34"/>
      <c r="JC123" s="34"/>
      <c r="JD123" s="34"/>
      <c r="JE123" s="34"/>
      <c r="JF123" s="34"/>
      <c r="JG123" s="34"/>
      <c r="JH123" s="34"/>
      <c r="JI123" s="34"/>
      <c r="JJ123" s="34"/>
      <c r="JK123" s="34"/>
      <c r="JL123" s="34"/>
      <c r="JM123" s="34"/>
      <c r="JN123" s="34"/>
      <c r="JO123" s="34"/>
      <c r="JP123" s="34"/>
      <c r="JQ123" s="34"/>
      <c r="JR123" s="34"/>
      <c r="JS123" s="34"/>
      <c r="JT123" s="34"/>
      <c r="JU123" s="34"/>
      <c r="JV123" s="34"/>
      <c r="JW123" s="34"/>
      <c r="JX123" s="34"/>
      <c r="JY123" s="34"/>
      <c r="JZ123" s="34"/>
      <c r="KA123" s="34"/>
      <c r="KB123" s="34"/>
      <c r="KC123" s="34"/>
      <c r="KD123" s="34"/>
      <c r="KE123" s="34"/>
      <c r="KF123" s="34"/>
      <c r="KG123" s="34"/>
      <c r="KH123" s="34"/>
      <c r="KI123" s="34"/>
      <c r="KJ123" s="34"/>
      <c r="KK123" s="34"/>
      <c r="KL123" s="34"/>
      <c r="KM123" s="34"/>
      <c r="KN123" s="34"/>
      <c r="KO123" s="34"/>
      <c r="KP123" s="34"/>
      <c r="KQ123" s="34"/>
      <c r="KR123" s="34"/>
      <c r="KS123" s="34"/>
      <c r="KT123" s="34"/>
      <c r="KU123" s="34"/>
      <c r="KV123" s="34"/>
      <c r="KW123" s="34"/>
      <c r="KX123" s="34"/>
      <c r="KY123" s="34"/>
      <c r="KZ123" s="34"/>
      <c r="LA123" s="34"/>
      <c r="LB123" s="34"/>
      <c r="LC123" s="34"/>
      <c r="LD123" s="34"/>
      <c r="LE123" s="34"/>
      <c r="LF123" s="34"/>
      <c r="LG123" s="34"/>
      <c r="LH123" s="34"/>
      <c r="LI123" s="34"/>
      <c r="LJ123" s="34"/>
      <c r="LK123" s="34"/>
      <c r="LL123" s="34"/>
      <c r="LM123" s="34"/>
      <c r="LN123" s="34"/>
      <c r="LO123" s="34"/>
      <c r="LP123" s="34"/>
      <c r="LQ123" s="34"/>
      <c r="LR123" s="34"/>
      <c r="LS123" s="34"/>
      <c r="LT123" s="34"/>
      <c r="LU123" s="34"/>
      <c r="LV123" s="34"/>
      <c r="LW123" s="34"/>
      <c r="LX123" s="34"/>
      <c r="LY123" s="34"/>
      <c r="LZ123" s="34"/>
      <c r="MA123" s="34"/>
      <c r="MB123" s="34"/>
      <c r="MC123" s="34"/>
      <c r="MD123" s="34"/>
      <c r="ME123" s="34"/>
      <c r="MF123" s="34"/>
      <c r="MG123" s="34"/>
      <c r="MH123" s="34"/>
      <c r="MI123" s="34"/>
      <c r="MJ123" s="34"/>
      <c r="MK123" s="34"/>
      <c r="ML123" s="34"/>
      <c r="MM123" s="34"/>
      <c r="MN123" s="34"/>
      <c r="MO123" s="34"/>
      <c r="MP123" s="34"/>
      <c r="MQ123" s="34"/>
      <c r="MR123" s="34"/>
      <c r="MS123" s="34"/>
      <c r="MT123" s="34"/>
      <c r="MU123" s="34"/>
      <c r="MV123" s="34"/>
      <c r="MW123" s="34"/>
      <c r="MX123" s="34"/>
      <c r="MY123" s="34"/>
      <c r="MZ123" s="34"/>
      <c r="NA123" s="34"/>
      <c r="NB123" s="34"/>
      <c r="NC123" s="34"/>
      <c r="ND123" s="34"/>
      <c r="NE123" s="34"/>
      <c r="NF123" s="34"/>
      <c r="NG123" s="34"/>
      <c r="NH123" s="34"/>
      <c r="NI123" s="34"/>
      <c r="NJ123" s="34"/>
      <c r="NK123" s="34"/>
      <c r="NL123" s="34"/>
      <c r="NM123" s="34"/>
      <c r="NN123" s="34"/>
      <c r="NO123" s="34"/>
      <c r="NP123" s="34"/>
      <c r="NQ123" s="34"/>
      <c r="NR123" s="34"/>
      <c r="NS123" s="34"/>
      <c r="NT123" s="34"/>
      <c r="NU123" s="34"/>
      <c r="NV123" s="34"/>
      <c r="NW123" s="34"/>
      <c r="NX123" s="34"/>
      <c r="NY123" s="34"/>
      <c r="NZ123" s="34"/>
      <c r="OA123" s="34"/>
      <c r="OB123" s="34"/>
      <c r="OC123" s="34"/>
      <c r="OD123" s="34"/>
      <c r="OE123" s="34"/>
      <c r="OF123" s="34"/>
      <c r="OG123" s="34"/>
      <c r="OH123" s="34"/>
      <c r="OI123" s="34"/>
      <c r="OJ123" s="34"/>
      <c r="OK123" s="34"/>
      <c r="OL123" s="34"/>
      <c r="OM123" s="34"/>
      <c r="ON123" s="34"/>
      <c r="OO123" s="34"/>
      <c r="OP123" s="34"/>
      <c r="OQ123" s="34"/>
      <c r="OR123" s="34"/>
      <c r="OS123" s="34"/>
      <c r="OT123" s="34"/>
      <c r="OU123" s="34"/>
      <c r="OV123" s="34"/>
      <c r="OW123" s="34"/>
      <c r="OX123" s="34"/>
      <c r="OY123" s="34"/>
      <c r="OZ123" s="34"/>
      <c r="PA123" s="34"/>
      <c r="PB123" s="34"/>
      <c r="PC123" s="34"/>
      <c r="PD123" s="34"/>
      <c r="PE123" s="34"/>
      <c r="PF123" s="34"/>
      <c r="PG123" s="34"/>
      <c r="PH123" s="34"/>
      <c r="PI123" s="34"/>
      <c r="PJ123" s="34"/>
      <c r="PK123" s="34"/>
      <c r="PL123" s="34"/>
      <c r="PM123" s="34"/>
      <c r="PN123" s="34"/>
      <c r="PO123" s="34"/>
      <c r="PP123" s="34"/>
      <c r="PQ123" s="34"/>
      <c r="PR123" s="34"/>
      <c r="PS123" s="34"/>
      <c r="PT123" s="34"/>
      <c r="PU123" s="34"/>
      <c r="PV123" s="34"/>
      <c r="PW123" s="34"/>
      <c r="PX123" s="34"/>
      <c r="PY123" s="34"/>
      <c r="PZ123" s="34"/>
      <c r="QA123" s="34"/>
      <c r="QB123" s="34"/>
      <c r="QC123" s="34"/>
      <c r="QD123" s="34"/>
      <c r="QE123" s="34"/>
      <c r="QF123" s="34"/>
      <c r="QG123" s="34"/>
      <c r="QH123" s="34"/>
      <c r="QI123" s="34"/>
      <c r="QJ123" s="34"/>
      <c r="QK123" s="34"/>
      <c r="QL123" s="34"/>
      <c r="QM123" s="34"/>
      <c r="QN123" s="34"/>
      <c r="QO123" s="34"/>
      <c r="QP123" s="34"/>
      <c r="QQ123" s="34"/>
      <c r="QR123" s="34"/>
      <c r="QS123" s="34"/>
      <c r="QT123" s="34"/>
      <c r="QU123" s="34"/>
      <c r="QV123" s="34"/>
      <c r="QW123" s="34"/>
      <c r="QX123" s="34"/>
      <c r="QY123" s="34"/>
      <c r="QZ123" s="34"/>
      <c r="RA123" s="34"/>
      <c r="RB123" s="34"/>
      <c r="RC123" s="34"/>
      <c r="RD123" s="34"/>
      <c r="RE123" s="34"/>
      <c r="RF123" s="34"/>
      <c r="RG123" s="34"/>
      <c r="RH123" s="34"/>
      <c r="RI123" s="34"/>
      <c r="RJ123" s="34"/>
      <c r="RK123" s="34"/>
      <c r="RL123" s="34"/>
      <c r="RM123" s="34"/>
      <c r="RN123" s="34"/>
      <c r="RO123" s="34"/>
      <c r="RP123" s="34"/>
      <c r="RQ123" s="34"/>
      <c r="RR123" s="34"/>
      <c r="RS123" s="34"/>
      <c r="RT123" s="34"/>
      <c r="RU123" s="34"/>
      <c r="RV123" s="34"/>
      <c r="RW123" s="34"/>
      <c r="RX123" s="34"/>
      <c r="RY123" s="34"/>
      <c r="RZ123" s="34"/>
      <c r="SA123" s="34"/>
      <c r="SB123" s="34"/>
      <c r="SC123" s="34"/>
      <c r="SD123" s="34"/>
      <c r="SE123" s="34"/>
      <c r="SF123" s="34"/>
      <c r="SG123" s="34"/>
      <c r="SH123" s="34"/>
      <c r="SI123" s="34"/>
      <c r="SJ123" s="34"/>
      <c r="SK123" s="34"/>
      <c r="SL123" s="34"/>
      <c r="SM123" s="34"/>
      <c r="SN123" s="34"/>
      <c r="SO123" s="34"/>
      <c r="SP123" s="34"/>
      <c r="SQ123" s="34"/>
      <c r="SR123" s="34"/>
      <c r="SS123" s="34"/>
      <c r="ST123" s="34"/>
      <c r="SU123" s="34"/>
      <c r="SV123" s="34"/>
      <c r="SW123" s="34"/>
      <c r="SX123" s="34"/>
      <c r="SY123" s="34"/>
      <c r="SZ123" s="34"/>
      <c r="TA123" s="34"/>
      <c r="TB123" s="34"/>
      <c r="TC123" s="34"/>
      <c r="TD123" s="34"/>
      <c r="TE123" s="34"/>
      <c r="TF123" s="34"/>
      <c r="TG123" s="34"/>
      <c r="TH123" s="34"/>
      <c r="TI123" s="34"/>
      <c r="TJ123" s="34"/>
      <c r="TK123" s="34"/>
      <c r="TL123" s="34"/>
      <c r="TM123" s="34"/>
      <c r="TN123" s="34"/>
      <c r="TO123" s="34"/>
      <c r="TP123" s="34"/>
      <c r="TQ123" s="34"/>
      <c r="TR123" s="34"/>
      <c r="TS123" s="34"/>
      <c r="TT123" s="34"/>
      <c r="TU123" s="34"/>
      <c r="TV123" s="34"/>
      <c r="TW123" s="34"/>
      <c r="TX123" s="34"/>
      <c r="TY123" s="34"/>
      <c r="TZ123" s="34"/>
      <c r="UA123" s="34"/>
      <c r="UB123" s="34"/>
      <c r="UC123" s="34"/>
      <c r="UD123" s="34"/>
      <c r="UE123" s="34"/>
      <c r="UF123" s="34"/>
      <c r="UG123" s="34"/>
      <c r="UH123" s="34"/>
      <c r="UI123" s="34"/>
      <c r="UJ123" s="34"/>
      <c r="UK123" s="34"/>
      <c r="UL123" s="34"/>
      <c r="UM123" s="34"/>
      <c r="UN123" s="34"/>
      <c r="UO123" s="34"/>
      <c r="UP123" s="34"/>
      <c r="UQ123" s="34"/>
      <c r="UR123" s="34"/>
      <c r="US123" s="34"/>
      <c r="UT123" s="34"/>
      <c r="UU123" s="34"/>
      <c r="UV123" s="34"/>
      <c r="UW123" s="34"/>
      <c r="UX123" s="34"/>
      <c r="UY123" s="34"/>
      <c r="UZ123" s="34"/>
      <c r="VA123" s="34"/>
      <c r="VB123" s="34"/>
      <c r="VC123" s="34"/>
      <c r="VD123" s="34"/>
      <c r="VE123" s="34"/>
      <c r="VF123" s="34"/>
      <c r="VG123" s="34"/>
      <c r="VH123" s="34"/>
      <c r="VI123" s="34"/>
      <c r="VJ123" s="34"/>
      <c r="VK123" s="34"/>
      <c r="VL123" s="34"/>
      <c r="VM123" s="34"/>
      <c r="VN123" s="34"/>
      <c r="VO123" s="34"/>
      <c r="VP123" s="34"/>
      <c r="VQ123" s="34"/>
      <c r="VR123" s="34"/>
      <c r="VS123" s="34"/>
      <c r="VT123" s="34"/>
      <c r="VU123" s="34"/>
      <c r="VV123" s="34"/>
      <c r="VW123" s="34"/>
      <c r="VX123" s="34"/>
      <c r="VY123" s="34"/>
      <c r="VZ123" s="34"/>
      <c r="WA123" s="34"/>
      <c r="WB123" s="34"/>
      <c r="WC123" s="34"/>
      <c r="WD123" s="34"/>
      <c r="WE123" s="34"/>
      <c r="WF123" s="34"/>
      <c r="WG123" s="34"/>
      <c r="WH123" s="34"/>
      <c r="WI123" s="34"/>
      <c r="WJ123" s="34"/>
      <c r="WK123" s="34"/>
      <c r="WL123" s="34"/>
      <c r="WM123" s="34"/>
      <c r="WN123" s="34"/>
      <c r="WO123" s="34"/>
      <c r="WP123" s="34"/>
      <c r="WQ123" s="34"/>
      <c r="WR123" s="34"/>
      <c r="WS123" s="34"/>
      <c r="WT123" s="34"/>
      <c r="WU123" s="34"/>
      <c r="WV123" s="34"/>
      <c r="WW123" s="34"/>
      <c r="WX123" s="34"/>
      <c r="WY123" s="34"/>
      <c r="WZ123" s="34"/>
      <c r="XA123" s="34"/>
      <c r="XB123" s="34"/>
      <c r="XC123" s="34"/>
      <c r="XD123" s="34"/>
      <c r="XE123" s="34"/>
      <c r="XF123" s="34"/>
      <c r="XG123" s="34"/>
      <c r="XH123" s="34"/>
      <c r="XI123" s="34"/>
      <c r="XJ123" s="34"/>
      <c r="XK123" s="34"/>
      <c r="XL123" s="34"/>
      <c r="XM123" s="34"/>
      <c r="XN123" s="34"/>
      <c r="XO123" s="34"/>
      <c r="XP123" s="34"/>
      <c r="XQ123" s="34"/>
      <c r="XR123" s="34"/>
      <c r="XS123" s="34"/>
      <c r="XT123" s="34"/>
      <c r="XU123" s="34"/>
      <c r="XV123" s="34"/>
      <c r="XW123" s="34"/>
      <c r="XX123" s="34"/>
      <c r="XY123" s="34"/>
      <c r="XZ123" s="34"/>
      <c r="YA123" s="34"/>
      <c r="YB123" s="34"/>
      <c r="YC123" s="34"/>
      <c r="YD123" s="34"/>
      <c r="YE123" s="34"/>
      <c r="YF123" s="34"/>
      <c r="YG123" s="34"/>
      <c r="YH123" s="34"/>
      <c r="YI123" s="34"/>
      <c r="YJ123" s="34"/>
      <c r="YK123" s="34"/>
      <c r="YL123" s="34"/>
      <c r="YM123" s="34"/>
      <c r="YN123" s="34"/>
      <c r="YO123" s="34"/>
      <c r="YP123" s="34"/>
      <c r="YQ123" s="34"/>
      <c r="YR123" s="34"/>
      <c r="YS123" s="34"/>
      <c r="YT123" s="34"/>
      <c r="YU123" s="34"/>
      <c r="YV123" s="34"/>
      <c r="YW123" s="34"/>
      <c r="YX123" s="34"/>
      <c r="YY123" s="34"/>
      <c r="YZ123" s="34"/>
      <c r="ZA123" s="34"/>
      <c r="ZB123" s="34"/>
      <c r="ZC123" s="34"/>
      <c r="ZD123" s="34"/>
      <c r="ZE123" s="34"/>
      <c r="ZF123" s="34"/>
      <c r="ZG123" s="34"/>
      <c r="ZH123" s="34"/>
      <c r="ZI123" s="34"/>
      <c r="ZJ123" s="34"/>
      <c r="ZK123" s="34"/>
      <c r="ZL123" s="34"/>
      <c r="ZM123" s="34"/>
      <c r="ZN123" s="34"/>
      <c r="ZO123" s="34"/>
      <c r="ZP123" s="34"/>
      <c r="ZQ123" s="34"/>
      <c r="ZR123" s="34"/>
      <c r="ZS123" s="34"/>
      <c r="ZT123" s="34"/>
      <c r="ZU123" s="34"/>
      <c r="ZV123" s="34"/>
      <c r="ZW123" s="34"/>
      <c r="ZX123" s="34"/>
      <c r="ZY123" s="34"/>
      <c r="ZZ123" s="34"/>
      <c r="AAA123" s="34"/>
      <c r="AAB123" s="34"/>
      <c r="AAC123" s="34"/>
      <c r="AAD123" s="34"/>
      <c r="AAE123" s="34"/>
      <c r="AAF123" s="34"/>
      <c r="AAG123" s="34"/>
      <c r="AAH123" s="34"/>
      <c r="AAI123" s="34"/>
      <c r="AAJ123" s="34"/>
      <c r="AAK123" s="34"/>
      <c r="AAL123" s="34"/>
      <c r="AAM123" s="34"/>
      <c r="AAN123" s="34"/>
      <c r="AAO123" s="34"/>
      <c r="AAP123" s="34"/>
      <c r="AAQ123" s="34"/>
      <c r="AAR123" s="34"/>
      <c r="AAS123" s="34"/>
      <c r="AAT123" s="34"/>
      <c r="AAU123" s="34"/>
      <c r="AAV123" s="34"/>
      <c r="AAW123" s="34"/>
      <c r="AAX123" s="34"/>
      <c r="AAY123" s="34"/>
      <c r="AAZ123" s="34"/>
      <c r="ABA123" s="34"/>
      <c r="ABB123" s="34"/>
      <c r="ABC123" s="34"/>
      <c r="ABD123" s="34"/>
      <c r="ABE123" s="34"/>
      <c r="ABF123" s="34"/>
      <c r="ABG123" s="34"/>
      <c r="ABH123" s="34"/>
      <c r="ABI123" s="34"/>
      <c r="ABJ123" s="34"/>
      <c r="ABK123" s="34"/>
      <c r="ABL123" s="34"/>
      <c r="ABM123" s="34"/>
      <c r="ABN123" s="34"/>
      <c r="ABO123" s="34"/>
      <c r="ABP123" s="34"/>
      <c r="ABQ123" s="34"/>
      <c r="ABR123" s="34"/>
      <c r="ABS123" s="34"/>
      <c r="ABT123" s="34"/>
      <c r="ABU123" s="34"/>
      <c r="ABV123" s="34"/>
      <c r="ABW123" s="34"/>
      <c r="ABX123" s="34"/>
      <c r="ABY123" s="34"/>
      <c r="ABZ123" s="34"/>
      <c r="ACA123" s="34"/>
      <c r="ACB123" s="34"/>
      <c r="ACC123" s="34"/>
      <c r="ACD123" s="34"/>
      <c r="ACE123" s="34"/>
      <c r="ACF123" s="34"/>
      <c r="ACG123" s="34"/>
      <c r="ACH123" s="34"/>
      <c r="ACI123" s="34"/>
      <c r="ACJ123" s="34"/>
      <c r="ACK123" s="34"/>
      <c r="ACL123" s="34"/>
      <c r="ACM123" s="34"/>
      <c r="ACN123" s="34"/>
      <c r="ACO123" s="34"/>
      <c r="ACP123" s="34"/>
      <c r="ACQ123" s="34"/>
      <c r="ACR123" s="34"/>
      <c r="ACS123" s="34"/>
      <c r="ACT123" s="34"/>
      <c r="ACU123" s="34"/>
      <c r="ACV123" s="34"/>
      <c r="ACW123" s="34"/>
      <c r="ACX123" s="34"/>
      <c r="ACY123" s="34"/>
      <c r="ACZ123" s="34"/>
      <c r="ADA123" s="34"/>
      <c r="ADB123" s="34"/>
      <c r="ADC123" s="34"/>
      <c r="ADD123" s="34"/>
      <c r="ADE123" s="34"/>
      <c r="ADF123" s="34"/>
      <c r="ADG123" s="34"/>
      <c r="ADH123" s="34"/>
      <c r="ADI123" s="34"/>
      <c r="ADJ123" s="34"/>
      <c r="ADK123" s="34"/>
      <c r="ADL123" s="34"/>
      <c r="ADM123" s="34"/>
      <c r="ADN123" s="34"/>
      <c r="ADO123" s="34"/>
      <c r="ADP123" s="34"/>
      <c r="ADQ123" s="34"/>
      <c r="ADR123" s="34"/>
      <c r="ADS123" s="34"/>
      <c r="ADT123" s="34"/>
      <c r="ADU123" s="34"/>
      <c r="ADV123" s="34"/>
      <c r="ADW123" s="34"/>
      <c r="ADX123" s="34"/>
      <c r="ADY123" s="34"/>
      <c r="ADZ123" s="34"/>
      <c r="AEA123" s="34"/>
      <c r="AEB123" s="34"/>
      <c r="AEC123" s="34"/>
      <c r="AED123" s="34"/>
      <c r="AEE123" s="34"/>
      <c r="AEF123" s="34"/>
      <c r="AEG123" s="34"/>
      <c r="AEH123" s="34"/>
      <c r="AEI123" s="34"/>
      <c r="AEJ123" s="34"/>
      <c r="AEK123" s="34"/>
      <c r="AEL123" s="34"/>
      <c r="AEM123" s="34"/>
      <c r="AEN123" s="34"/>
      <c r="AEO123" s="34"/>
      <c r="AEP123" s="34"/>
      <c r="AEQ123" s="34"/>
      <c r="AER123" s="34"/>
      <c r="AES123" s="34"/>
      <c r="AET123" s="34"/>
      <c r="AEU123" s="34"/>
      <c r="AEV123" s="34"/>
      <c r="AEW123" s="34"/>
      <c r="AEX123" s="34"/>
      <c r="AEY123" s="34"/>
      <c r="AEZ123" s="34"/>
      <c r="AFA123" s="34"/>
      <c r="AFB123" s="34"/>
      <c r="AFC123" s="34"/>
      <c r="AFD123" s="34"/>
      <c r="AFE123" s="34"/>
      <c r="AFF123" s="34"/>
      <c r="AFG123" s="34"/>
      <c r="AFH123" s="34"/>
      <c r="AFI123" s="34"/>
      <c r="AFJ123" s="34"/>
      <c r="AFK123" s="34"/>
      <c r="AFL123" s="34"/>
      <c r="AFM123" s="34"/>
      <c r="AFN123" s="34"/>
      <c r="AFO123" s="34"/>
      <c r="AFP123" s="34"/>
      <c r="AFQ123" s="34"/>
      <c r="AFR123" s="34"/>
      <c r="AFS123" s="34"/>
      <c r="AFT123" s="34"/>
      <c r="AFU123" s="34"/>
      <c r="AFV123" s="34"/>
      <c r="AFW123" s="34"/>
      <c r="AFX123" s="34"/>
      <c r="AFY123" s="34"/>
      <c r="AFZ123" s="34"/>
      <c r="AGA123" s="34"/>
      <c r="AGB123" s="34"/>
      <c r="AGC123" s="34"/>
      <c r="AGD123" s="34"/>
      <c r="AGE123" s="34"/>
      <c r="AGF123" s="34"/>
      <c r="AGG123" s="34"/>
      <c r="AGH123" s="34"/>
      <c r="AGI123" s="34"/>
      <c r="AGJ123" s="34"/>
      <c r="AGK123" s="34"/>
      <c r="AGL123" s="34"/>
      <c r="AGM123" s="34"/>
      <c r="AGN123" s="34"/>
      <c r="AGO123" s="34"/>
      <c r="AGP123" s="34"/>
      <c r="AGQ123" s="34"/>
      <c r="AGR123" s="34"/>
      <c r="AGS123" s="34"/>
      <c r="AGT123" s="34"/>
      <c r="AGU123" s="34"/>
      <c r="AGV123" s="34"/>
      <c r="AGW123" s="34"/>
      <c r="AGX123" s="34"/>
      <c r="AGY123" s="34"/>
      <c r="AGZ123" s="34"/>
      <c r="AHA123" s="34"/>
      <c r="AHB123" s="34"/>
      <c r="AHC123" s="34"/>
      <c r="AHD123" s="34"/>
      <c r="AHE123" s="34"/>
      <c r="AHF123" s="34"/>
      <c r="AHG123" s="34"/>
      <c r="AHH123" s="34"/>
      <c r="AHI123" s="34"/>
      <c r="AHJ123" s="34"/>
      <c r="AHK123" s="34"/>
      <c r="AHL123" s="34"/>
      <c r="AHM123" s="34"/>
      <c r="AHN123" s="34"/>
      <c r="AHO123" s="34"/>
      <c r="AHP123" s="34"/>
      <c r="AHQ123" s="34"/>
      <c r="AHR123" s="34"/>
      <c r="AHS123" s="34"/>
      <c r="AHT123" s="34"/>
      <c r="AHU123" s="34"/>
      <c r="AHV123" s="34"/>
      <c r="AHW123" s="34"/>
      <c r="AHX123" s="34"/>
      <c r="AHY123" s="34"/>
      <c r="AHZ123" s="34"/>
      <c r="AIA123" s="34"/>
      <c r="AIB123" s="34"/>
      <c r="AIC123" s="34"/>
      <c r="AID123" s="34"/>
      <c r="AIE123" s="34"/>
      <c r="AIF123" s="34"/>
      <c r="AIG123" s="34"/>
      <c r="AIH123" s="34"/>
      <c r="AII123" s="34"/>
      <c r="AIJ123" s="34"/>
      <c r="AIK123" s="34"/>
      <c r="AIL123" s="34"/>
      <c r="AIM123" s="34"/>
      <c r="AIN123" s="34"/>
      <c r="AIO123" s="34"/>
      <c r="AIP123" s="34"/>
      <c r="AIQ123" s="34"/>
      <c r="AIR123" s="34"/>
      <c r="AIS123" s="34"/>
      <c r="AIT123" s="34"/>
      <c r="AIU123" s="34"/>
      <c r="AIV123" s="34"/>
      <c r="AIW123" s="34"/>
      <c r="AIX123" s="34"/>
      <c r="AIY123" s="34"/>
      <c r="AIZ123" s="34"/>
      <c r="AJA123" s="34"/>
      <c r="AJB123" s="34"/>
      <c r="AJC123" s="34"/>
      <c r="AJD123" s="34"/>
      <c r="AJE123" s="34"/>
      <c r="AJF123" s="34"/>
      <c r="AJG123" s="34"/>
      <c r="AJH123" s="34"/>
      <c r="AJI123" s="34"/>
      <c r="AJJ123" s="34"/>
      <c r="AJK123" s="34"/>
      <c r="AJL123" s="34"/>
      <c r="AJM123" s="34"/>
      <c r="AJN123" s="34"/>
      <c r="AJO123" s="34"/>
      <c r="AJP123" s="34"/>
      <c r="AJQ123" s="34"/>
      <c r="AJR123" s="34"/>
      <c r="AJS123" s="34"/>
      <c r="AJT123" s="34"/>
      <c r="AJU123" s="34"/>
      <c r="AJV123" s="34"/>
      <c r="AJW123" s="34"/>
      <c r="AJX123" s="34"/>
      <c r="AJY123" s="34"/>
      <c r="AJZ123" s="34"/>
      <c r="AKA123" s="34"/>
      <c r="AKB123" s="34"/>
      <c r="AKC123" s="34"/>
      <c r="AKD123" s="34"/>
      <c r="AKE123" s="34"/>
      <c r="AKF123" s="34"/>
      <c r="AKG123" s="34"/>
      <c r="AKH123" s="34"/>
      <c r="AKI123" s="34"/>
      <c r="AKJ123" s="34"/>
      <c r="AKK123" s="34"/>
      <c r="AKL123" s="34"/>
      <c r="AKM123" s="34"/>
      <c r="AKN123" s="34"/>
      <c r="AKO123" s="34"/>
      <c r="AKP123" s="34"/>
      <c r="AKQ123" s="34"/>
      <c r="AKR123" s="34"/>
      <c r="AKS123" s="34"/>
      <c r="AKT123" s="34"/>
      <c r="AKU123" s="34"/>
      <c r="AKV123" s="34"/>
      <c r="AKW123" s="34"/>
      <c r="AKX123" s="34"/>
      <c r="AKY123" s="34"/>
      <c r="AKZ123" s="34"/>
      <c r="ALA123" s="34"/>
      <c r="ALB123" s="34"/>
      <c r="ALC123" s="34"/>
      <c r="ALD123" s="34"/>
      <c r="ALE123" s="34"/>
      <c r="ALF123" s="34"/>
      <c r="ALG123" s="34"/>
      <c r="ALH123" s="34"/>
      <c r="ALI123" s="34"/>
      <c r="ALJ123" s="34"/>
      <c r="ALK123" s="34"/>
      <c r="ALL123" s="34"/>
      <c r="ALM123" s="34"/>
      <c r="ALN123" s="34"/>
      <c r="ALO123" s="34"/>
      <c r="ALP123" s="34"/>
      <c r="ALQ123" s="34"/>
      <c r="ALR123" s="34"/>
      <c r="ALS123" s="34"/>
      <c r="ALT123" s="34"/>
      <c r="ALU123" s="34"/>
      <c r="ALV123" s="34"/>
      <c r="ALW123" s="34"/>
      <c r="ALX123" s="34"/>
      <c r="ALY123" s="34"/>
      <c r="ALZ123" s="34"/>
      <c r="AMA123" s="34"/>
      <c r="AMB123" s="34"/>
      <c r="AMC123" s="34"/>
      <c r="AMD123" s="34"/>
      <c r="AME123" s="34"/>
      <c r="AMF123" s="34"/>
      <c r="AMG123" s="34"/>
      <c r="AMH123" s="34"/>
      <c r="AMI123" s="34"/>
      <c r="AMJ123" s="34"/>
      <c r="AMK123" s="34"/>
    </row>
    <row r="124" spans="1:1025" ht="15.75" x14ac:dyDescent="0.25">
      <c r="A124" s="34"/>
      <c r="B124" s="9" t="s">
        <v>145</v>
      </c>
      <c r="C124" s="30"/>
      <c r="D124" s="21"/>
      <c r="E124" s="18"/>
      <c r="F124" s="34"/>
      <c r="G124" s="119" t="s">
        <v>4</v>
      </c>
      <c r="H124" s="70">
        <f>K9</f>
        <v>6168</v>
      </c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4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34"/>
      <c r="GN124" s="34"/>
      <c r="GO124" s="34"/>
      <c r="GP124" s="34"/>
      <c r="GQ124" s="34"/>
      <c r="GR124" s="34"/>
      <c r="GS124" s="34"/>
      <c r="GT124" s="34"/>
      <c r="GU124" s="34"/>
      <c r="GV124" s="34"/>
      <c r="GW124" s="34"/>
      <c r="GX124" s="34"/>
      <c r="GY124" s="34"/>
      <c r="GZ124" s="34"/>
      <c r="HA124" s="34"/>
      <c r="HB124" s="34"/>
      <c r="HC124" s="34"/>
      <c r="HD124" s="34"/>
      <c r="HE124" s="34"/>
      <c r="HF124" s="34"/>
      <c r="HG124" s="34"/>
      <c r="HH124" s="34"/>
      <c r="HI124" s="34"/>
      <c r="HJ124" s="34"/>
      <c r="HK124" s="34"/>
      <c r="HL124" s="34"/>
      <c r="HM124" s="34"/>
      <c r="HN124" s="34"/>
      <c r="HO124" s="34"/>
      <c r="HP124" s="34"/>
      <c r="HQ124" s="34"/>
      <c r="HR124" s="34"/>
      <c r="HS124" s="34"/>
      <c r="HT124" s="34"/>
      <c r="HU124" s="34"/>
      <c r="HV124" s="34"/>
      <c r="HW124" s="34"/>
      <c r="HX124" s="34"/>
      <c r="HY124" s="34"/>
      <c r="HZ124" s="34"/>
      <c r="IA124" s="34"/>
      <c r="IB124" s="34"/>
      <c r="IC124" s="34"/>
      <c r="ID124" s="34"/>
      <c r="IE124" s="34"/>
      <c r="IF124" s="34"/>
      <c r="IG124" s="34"/>
      <c r="IH124" s="34"/>
      <c r="II124" s="34"/>
      <c r="IJ124" s="34"/>
      <c r="IK124" s="34"/>
      <c r="IL124" s="34"/>
      <c r="IM124" s="34"/>
      <c r="IN124" s="34"/>
      <c r="IO124" s="34"/>
      <c r="IP124" s="34"/>
      <c r="IQ124" s="34"/>
      <c r="IR124" s="34"/>
      <c r="IS124" s="34"/>
      <c r="IT124" s="34"/>
      <c r="IU124" s="34"/>
      <c r="IV124" s="34"/>
      <c r="IW124" s="34"/>
      <c r="IX124" s="34"/>
      <c r="IY124" s="34"/>
      <c r="IZ124" s="34"/>
      <c r="JA124" s="34"/>
      <c r="JB124" s="34"/>
      <c r="JC124" s="34"/>
      <c r="JD124" s="34"/>
      <c r="JE124" s="34"/>
      <c r="JF124" s="34"/>
      <c r="JG124" s="34"/>
      <c r="JH124" s="34"/>
      <c r="JI124" s="34"/>
      <c r="JJ124" s="34"/>
      <c r="JK124" s="34"/>
      <c r="JL124" s="34"/>
      <c r="JM124" s="34"/>
      <c r="JN124" s="34"/>
      <c r="JO124" s="34"/>
      <c r="JP124" s="34"/>
      <c r="JQ124" s="34"/>
      <c r="JR124" s="34"/>
      <c r="JS124" s="34"/>
      <c r="JT124" s="34"/>
      <c r="JU124" s="34"/>
      <c r="JV124" s="34"/>
      <c r="JW124" s="34"/>
      <c r="JX124" s="34"/>
      <c r="JY124" s="34"/>
      <c r="JZ124" s="34"/>
      <c r="KA124" s="34"/>
      <c r="KB124" s="34"/>
      <c r="KC124" s="34"/>
      <c r="KD124" s="34"/>
      <c r="KE124" s="34"/>
      <c r="KF124" s="34"/>
      <c r="KG124" s="34"/>
      <c r="KH124" s="34"/>
      <c r="KI124" s="34"/>
      <c r="KJ124" s="34"/>
      <c r="KK124" s="34"/>
      <c r="KL124" s="34"/>
      <c r="KM124" s="34"/>
      <c r="KN124" s="34"/>
      <c r="KO124" s="34"/>
      <c r="KP124" s="34"/>
      <c r="KQ124" s="34"/>
      <c r="KR124" s="34"/>
      <c r="KS124" s="34"/>
      <c r="KT124" s="34"/>
      <c r="KU124" s="34"/>
      <c r="KV124" s="34"/>
      <c r="KW124" s="34"/>
      <c r="KX124" s="34"/>
      <c r="KY124" s="34"/>
      <c r="KZ124" s="34"/>
      <c r="LA124" s="34"/>
      <c r="LB124" s="34"/>
      <c r="LC124" s="34"/>
      <c r="LD124" s="34"/>
      <c r="LE124" s="34"/>
      <c r="LF124" s="34"/>
      <c r="LG124" s="34"/>
      <c r="LH124" s="34"/>
      <c r="LI124" s="34"/>
      <c r="LJ124" s="34"/>
      <c r="LK124" s="34"/>
      <c r="LL124" s="34"/>
      <c r="LM124" s="34"/>
      <c r="LN124" s="34"/>
      <c r="LO124" s="34"/>
      <c r="LP124" s="34"/>
      <c r="LQ124" s="34"/>
      <c r="LR124" s="34"/>
      <c r="LS124" s="34"/>
      <c r="LT124" s="34"/>
      <c r="LU124" s="34"/>
      <c r="LV124" s="34"/>
      <c r="LW124" s="34"/>
      <c r="LX124" s="34"/>
      <c r="LY124" s="34"/>
      <c r="LZ124" s="34"/>
      <c r="MA124" s="34"/>
      <c r="MB124" s="34"/>
      <c r="MC124" s="34"/>
      <c r="MD124" s="34"/>
      <c r="ME124" s="34"/>
      <c r="MF124" s="34"/>
      <c r="MG124" s="34"/>
      <c r="MH124" s="34"/>
      <c r="MI124" s="34"/>
      <c r="MJ124" s="34"/>
      <c r="MK124" s="34"/>
      <c r="ML124" s="34"/>
      <c r="MM124" s="34"/>
      <c r="MN124" s="34"/>
      <c r="MO124" s="34"/>
      <c r="MP124" s="34"/>
      <c r="MQ124" s="34"/>
      <c r="MR124" s="34"/>
      <c r="MS124" s="34"/>
      <c r="MT124" s="34"/>
      <c r="MU124" s="34"/>
      <c r="MV124" s="34"/>
      <c r="MW124" s="34"/>
      <c r="MX124" s="34"/>
      <c r="MY124" s="34"/>
      <c r="MZ124" s="34"/>
      <c r="NA124" s="34"/>
      <c r="NB124" s="34"/>
      <c r="NC124" s="34"/>
      <c r="ND124" s="34"/>
      <c r="NE124" s="34"/>
      <c r="NF124" s="34"/>
      <c r="NG124" s="34"/>
      <c r="NH124" s="34"/>
      <c r="NI124" s="34"/>
      <c r="NJ124" s="34"/>
      <c r="NK124" s="34"/>
      <c r="NL124" s="34"/>
      <c r="NM124" s="34"/>
      <c r="NN124" s="34"/>
      <c r="NO124" s="34"/>
      <c r="NP124" s="34"/>
      <c r="NQ124" s="34"/>
      <c r="NR124" s="34"/>
      <c r="NS124" s="34"/>
      <c r="NT124" s="34"/>
      <c r="NU124" s="34"/>
      <c r="NV124" s="34"/>
      <c r="NW124" s="34"/>
      <c r="NX124" s="34"/>
      <c r="NY124" s="34"/>
      <c r="NZ124" s="34"/>
      <c r="OA124" s="34"/>
      <c r="OB124" s="34"/>
      <c r="OC124" s="34"/>
      <c r="OD124" s="34"/>
      <c r="OE124" s="34"/>
      <c r="OF124" s="34"/>
      <c r="OG124" s="34"/>
      <c r="OH124" s="34"/>
      <c r="OI124" s="34"/>
      <c r="OJ124" s="34"/>
      <c r="OK124" s="34"/>
      <c r="OL124" s="34"/>
      <c r="OM124" s="34"/>
      <c r="ON124" s="34"/>
      <c r="OO124" s="34"/>
      <c r="OP124" s="34"/>
      <c r="OQ124" s="34"/>
      <c r="OR124" s="34"/>
      <c r="OS124" s="34"/>
      <c r="OT124" s="34"/>
      <c r="OU124" s="34"/>
      <c r="OV124" s="34"/>
      <c r="OW124" s="34"/>
      <c r="OX124" s="34"/>
      <c r="OY124" s="34"/>
      <c r="OZ124" s="34"/>
      <c r="PA124" s="34"/>
      <c r="PB124" s="34"/>
      <c r="PC124" s="34"/>
      <c r="PD124" s="34"/>
      <c r="PE124" s="34"/>
      <c r="PF124" s="34"/>
      <c r="PG124" s="34"/>
      <c r="PH124" s="34"/>
      <c r="PI124" s="34"/>
      <c r="PJ124" s="34"/>
      <c r="PK124" s="34"/>
      <c r="PL124" s="34"/>
      <c r="PM124" s="34"/>
      <c r="PN124" s="34"/>
      <c r="PO124" s="34"/>
      <c r="PP124" s="34"/>
      <c r="PQ124" s="34"/>
      <c r="PR124" s="34"/>
      <c r="PS124" s="34"/>
      <c r="PT124" s="34"/>
      <c r="PU124" s="34"/>
      <c r="PV124" s="34"/>
      <c r="PW124" s="34"/>
      <c r="PX124" s="34"/>
      <c r="PY124" s="34"/>
      <c r="PZ124" s="34"/>
      <c r="QA124" s="34"/>
      <c r="QB124" s="34"/>
      <c r="QC124" s="34"/>
      <c r="QD124" s="34"/>
      <c r="QE124" s="34"/>
      <c r="QF124" s="34"/>
      <c r="QG124" s="34"/>
      <c r="QH124" s="34"/>
      <c r="QI124" s="34"/>
      <c r="QJ124" s="34"/>
      <c r="QK124" s="34"/>
      <c r="QL124" s="34"/>
      <c r="QM124" s="34"/>
      <c r="QN124" s="34"/>
      <c r="QO124" s="34"/>
      <c r="QP124" s="34"/>
      <c r="QQ124" s="34"/>
      <c r="QR124" s="34"/>
      <c r="QS124" s="34"/>
      <c r="QT124" s="34"/>
      <c r="QU124" s="34"/>
      <c r="QV124" s="34"/>
      <c r="QW124" s="34"/>
      <c r="QX124" s="34"/>
      <c r="QY124" s="34"/>
      <c r="QZ124" s="34"/>
      <c r="RA124" s="34"/>
      <c r="RB124" s="34"/>
      <c r="RC124" s="34"/>
      <c r="RD124" s="34"/>
      <c r="RE124" s="34"/>
      <c r="RF124" s="34"/>
      <c r="RG124" s="34"/>
      <c r="RH124" s="34"/>
      <c r="RI124" s="34"/>
      <c r="RJ124" s="34"/>
      <c r="RK124" s="34"/>
      <c r="RL124" s="34"/>
      <c r="RM124" s="34"/>
      <c r="RN124" s="34"/>
      <c r="RO124" s="34"/>
      <c r="RP124" s="34"/>
      <c r="RQ124" s="34"/>
      <c r="RR124" s="34"/>
      <c r="RS124" s="34"/>
      <c r="RT124" s="34"/>
      <c r="RU124" s="34"/>
      <c r="RV124" s="34"/>
      <c r="RW124" s="34"/>
      <c r="RX124" s="34"/>
      <c r="RY124" s="34"/>
      <c r="RZ124" s="34"/>
      <c r="SA124" s="34"/>
      <c r="SB124" s="34"/>
      <c r="SC124" s="34"/>
      <c r="SD124" s="34"/>
      <c r="SE124" s="34"/>
      <c r="SF124" s="34"/>
      <c r="SG124" s="34"/>
      <c r="SH124" s="34"/>
      <c r="SI124" s="34"/>
      <c r="SJ124" s="34"/>
      <c r="SK124" s="34"/>
      <c r="SL124" s="34"/>
      <c r="SM124" s="34"/>
      <c r="SN124" s="34"/>
      <c r="SO124" s="34"/>
      <c r="SP124" s="34"/>
      <c r="SQ124" s="34"/>
      <c r="SR124" s="34"/>
      <c r="SS124" s="34"/>
      <c r="ST124" s="34"/>
      <c r="SU124" s="34"/>
      <c r="SV124" s="34"/>
      <c r="SW124" s="34"/>
      <c r="SX124" s="34"/>
      <c r="SY124" s="34"/>
      <c r="SZ124" s="34"/>
      <c r="TA124" s="34"/>
      <c r="TB124" s="34"/>
      <c r="TC124" s="34"/>
      <c r="TD124" s="34"/>
      <c r="TE124" s="34"/>
      <c r="TF124" s="34"/>
      <c r="TG124" s="34"/>
      <c r="TH124" s="34"/>
      <c r="TI124" s="34"/>
      <c r="TJ124" s="34"/>
      <c r="TK124" s="34"/>
      <c r="TL124" s="34"/>
      <c r="TM124" s="34"/>
      <c r="TN124" s="34"/>
      <c r="TO124" s="34"/>
      <c r="TP124" s="34"/>
      <c r="TQ124" s="34"/>
      <c r="TR124" s="34"/>
      <c r="TS124" s="34"/>
      <c r="TT124" s="34"/>
      <c r="TU124" s="34"/>
      <c r="TV124" s="34"/>
      <c r="TW124" s="34"/>
      <c r="TX124" s="34"/>
      <c r="TY124" s="34"/>
      <c r="TZ124" s="34"/>
      <c r="UA124" s="34"/>
      <c r="UB124" s="34"/>
      <c r="UC124" s="34"/>
      <c r="UD124" s="34"/>
      <c r="UE124" s="34"/>
      <c r="UF124" s="34"/>
      <c r="UG124" s="34"/>
      <c r="UH124" s="34"/>
      <c r="UI124" s="34"/>
      <c r="UJ124" s="34"/>
      <c r="UK124" s="34"/>
      <c r="UL124" s="34"/>
      <c r="UM124" s="34"/>
      <c r="UN124" s="34"/>
      <c r="UO124" s="34"/>
      <c r="UP124" s="34"/>
      <c r="UQ124" s="34"/>
      <c r="UR124" s="34"/>
      <c r="US124" s="34"/>
      <c r="UT124" s="34"/>
      <c r="UU124" s="34"/>
      <c r="UV124" s="34"/>
      <c r="UW124" s="34"/>
      <c r="UX124" s="34"/>
      <c r="UY124" s="34"/>
      <c r="UZ124" s="34"/>
      <c r="VA124" s="34"/>
      <c r="VB124" s="34"/>
      <c r="VC124" s="34"/>
      <c r="VD124" s="34"/>
      <c r="VE124" s="34"/>
      <c r="VF124" s="34"/>
      <c r="VG124" s="34"/>
      <c r="VH124" s="34"/>
      <c r="VI124" s="34"/>
      <c r="VJ124" s="34"/>
      <c r="VK124" s="34"/>
      <c r="VL124" s="34"/>
      <c r="VM124" s="34"/>
      <c r="VN124" s="34"/>
      <c r="VO124" s="34"/>
      <c r="VP124" s="34"/>
      <c r="VQ124" s="34"/>
      <c r="VR124" s="34"/>
      <c r="VS124" s="34"/>
      <c r="VT124" s="34"/>
      <c r="VU124" s="34"/>
      <c r="VV124" s="34"/>
      <c r="VW124" s="34"/>
      <c r="VX124" s="34"/>
      <c r="VY124" s="34"/>
      <c r="VZ124" s="34"/>
      <c r="WA124" s="34"/>
      <c r="WB124" s="34"/>
      <c r="WC124" s="34"/>
      <c r="WD124" s="34"/>
      <c r="WE124" s="34"/>
      <c r="WF124" s="34"/>
      <c r="WG124" s="34"/>
      <c r="WH124" s="34"/>
      <c r="WI124" s="34"/>
      <c r="WJ124" s="34"/>
      <c r="WK124" s="34"/>
      <c r="WL124" s="34"/>
      <c r="WM124" s="34"/>
      <c r="WN124" s="34"/>
      <c r="WO124" s="34"/>
      <c r="WP124" s="34"/>
      <c r="WQ124" s="34"/>
      <c r="WR124" s="34"/>
      <c r="WS124" s="34"/>
      <c r="WT124" s="34"/>
      <c r="WU124" s="34"/>
      <c r="WV124" s="34"/>
      <c r="WW124" s="34"/>
      <c r="WX124" s="34"/>
      <c r="WY124" s="34"/>
      <c r="WZ124" s="34"/>
      <c r="XA124" s="34"/>
      <c r="XB124" s="34"/>
      <c r="XC124" s="34"/>
      <c r="XD124" s="34"/>
      <c r="XE124" s="34"/>
      <c r="XF124" s="34"/>
      <c r="XG124" s="34"/>
      <c r="XH124" s="34"/>
      <c r="XI124" s="34"/>
      <c r="XJ124" s="34"/>
      <c r="XK124" s="34"/>
      <c r="XL124" s="34"/>
      <c r="XM124" s="34"/>
      <c r="XN124" s="34"/>
      <c r="XO124" s="34"/>
      <c r="XP124" s="34"/>
      <c r="XQ124" s="34"/>
      <c r="XR124" s="34"/>
      <c r="XS124" s="34"/>
      <c r="XT124" s="34"/>
      <c r="XU124" s="34"/>
      <c r="XV124" s="34"/>
      <c r="XW124" s="34"/>
      <c r="XX124" s="34"/>
      <c r="XY124" s="34"/>
      <c r="XZ124" s="34"/>
      <c r="YA124" s="34"/>
      <c r="YB124" s="34"/>
      <c r="YC124" s="34"/>
      <c r="YD124" s="34"/>
      <c r="YE124" s="34"/>
      <c r="YF124" s="34"/>
      <c r="YG124" s="34"/>
      <c r="YH124" s="34"/>
      <c r="YI124" s="34"/>
      <c r="YJ124" s="34"/>
      <c r="YK124" s="34"/>
      <c r="YL124" s="34"/>
      <c r="YM124" s="34"/>
      <c r="YN124" s="34"/>
      <c r="YO124" s="34"/>
      <c r="YP124" s="34"/>
      <c r="YQ124" s="34"/>
      <c r="YR124" s="34"/>
      <c r="YS124" s="34"/>
      <c r="YT124" s="34"/>
      <c r="YU124" s="34"/>
      <c r="YV124" s="34"/>
      <c r="YW124" s="34"/>
      <c r="YX124" s="34"/>
      <c r="YY124" s="34"/>
      <c r="YZ124" s="34"/>
      <c r="ZA124" s="34"/>
      <c r="ZB124" s="34"/>
      <c r="ZC124" s="34"/>
      <c r="ZD124" s="34"/>
      <c r="ZE124" s="34"/>
      <c r="ZF124" s="34"/>
      <c r="ZG124" s="34"/>
      <c r="ZH124" s="34"/>
      <c r="ZI124" s="34"/>
      <c r="ZJ124" s="34"/>
      <c r="ZK124" s="34"/>
      <c r="ZL124" s="34"/>
      <c r="ZM124" s="34"/>
      <c r="ZN124" s="34"/>
      <c r="ZO124" s="34"/>
      <c r="ZP124" s="34"/>
      <c r="ZQ124" s="34"/>
      <c r="ZR124" s="34"/>
      <c r="ZS124" s="34"/>
      <c r="ZT124" s="34"/>
      <c r="ZU124" s="34"/>
      <c r="ZV124" s="34"/>
      <c r="ZW124" s="34"/>
      <c r="ZX124" s="34"/>
      <c r="ZY124" s="34"/>
      <c r="ZZ124" s="34"/>
      <c r="AAA124" s="34"/>
      <c r="AAB124" s="34"/>
      <c r="AAC124" s="34"/>
      <c r="AAD124" s="34"/>
      <c r="AAE124" s="34"/>
      <c r="AAF124" s="34"/>
      <c r="AAG124" s="34"/>
      <c r="AAH124" s="34"/>
      <c r="AAI124" s="34"/>
      <c r="AAJ124" s="34"/>
      <c r="AAK124" s="34"/>
      <c r="AAL124" s="34"/>
      <c r="AAM124" s="34"/>
      <c r="AAN124" s="34"/>
      <c r="AAO124" s="34"/>
      <c r="AAP124" s="34"/>
      <c r="AAQ124" s="34"/>
      <c r="AAR124" s="34"/>
      <c r="AAS124" s="34"/>
      <c r="AAT124" s="34"/>
      <c r="AAU124" s="34"/>
      <c r="AAV124" s="34"/>
      <c r="AAW124" s="34"/>
      <c r="AAX124" s="34"/>
      <c r="AAY124" s="34"/>
      <c r="AAZ124" s="34"/>
      <c r="ABA124" s="34"/>
      <c r="ABB124" s="34"/>
      <c r="ABC124" s="34"/>
      <c r="ABD124" s="34"/>
      <c r="ABE124" s="34"/>
      <c r="ABF124" s="34"/>
      <c r="ABG124" s="34"/>
      <c r="ABH124" s="34"/>
      <c r="ABI124" s="34"/>
      <c r="ABJ124" s="34"/>
      <c r="ABK124" s="34"/>
      <c r="ABL124" s="34"/>
      <c r="ABM124" s="34"/>
      <c r="ABN124" s="34"/>
      <c r="ABO124" s="34"/>
      <c r="ABP124" s="34"/>
      <c r="ABQ124" s="34"/>
      <c r="ABR124" s="34"/>
      <c r="ABS124" s="34"/>
      <c r="ABT124" s="34"/>
      <c r="ABU124" s="34"/>
      <c r="ABV124" s="34"/>
      <c r="ABW124" s="34"/>
      <c r="ABX124" s="34"/>
      <c r="ABY124" s="34"/>
      <c r="ABZ124" s="34"/>
      <c r="ACA124" s="34"/>
      <c r="ACB124" s="34"/>
      <c r="ACC124" s="34"/>
      <c r="ACD124" s="34"/>
      <c r="ACE124" s="34"/>
      <c r="ACF124" s="34"/>
      <c r="ACG124" s="34"/>
      <c r="ACH124" s="34"/>
      <c r="ACI124" s="34"/>
      <c r="ACJ124" s="34"/>
      <c r="ACK124" s="34"/>
      <c r="ACL124" s="34"/>
      <c r="ACM124" s="34"/>
      <c r="ACN124" s="34"/>
      <c r="ACO124" s="34"/>
      <c r="ACP124" s="34"/>
      <c r="ACQ124" s="34"/>
      <c r="ACR124" s="34"/>
      <c r="ACS124" s="34"/>
      <c r="ACT124" s="34"/>
      <c r="ACU124" s="34"/>
      <c r="ACV124" s="34"/>
      <c r="ACW124" s="34"/>
      <c r="ACX124" s="34"/>
      <c r="ACY124" s="34"/>
      <c r="ACZ124" s="34"/>
      <c r="ADA124" s="34"/>
      <c r="ADB124" s="34"/>
      <c r="ADC124" s="34"/>
      <c r="ADD124" s="34"/>
      <c r="ADE124" s="34"/>
      <c r="ADF124" s="34"/>
      <c r="ADG124" s="34"/>
      <c r="ADH124" s="34"/>
      <c r="ADI124" s="34"/>
      <c r="ADJ124" s="34"/>
      <c r="ADK124" s="34"/>
      <c r="ADL124" s="34"/>
      <c r="ADM124" s="34"/>
      <c r="ADN124" s="34"/>
      <c r="ADO124" s="34"/>
      <c r="ADP124" s="34"/>
      <c r="ADQ124" s="34"/>
      <c r="ADR124" s="34"/>
      <c r="ADS124" s="34"/>
      <c r="ADT124" s="34"/>
      <c r="ADU124" s="34"/>
      <c r="ADV124" s="34"/>
      <c r="ADW124" s="34"/>
      <c r="ADX124" s="34"/>
      <c r="ADY124" s="34"/>
      <c r="ADZ124" s="34"/>
      <c r="AEA124" s="34"/>
      <c r="AEB124" s="34"/>
      <c r="AEC124" s="34"/>
      <c r="AED124" s="34"/>
      <c r="AEE124" s="34"/>
      <c r="AEF124" s="34"/>
      <c r="AEG124" s="34"/>
      <c r="AEH124" s="34"/>
      <c r="AEI124" s="34"/>
      <c r="AEJ124" s="34"/>
      <c r="AEK124" s="34"/>
      <c r="AEL124" s="34"/>
      <c r="AEM124" s="34"/>
      <c r="AEN124" s="34"/>
      <c r="AEO124" s="34"/>
      <c r="AEP124" s="34"/>
      <c r="AEQ124" s="34"/>
      <c r="AER124" s="34"/>
      <c r="AES124" s="34"/>
      <c r="AET124" s="34"/>
      <c r="AEU124" s="34"/>
      <c r="AEV124" s="34"/>
      <c r="AEW124" s="34"/>
      <c r="AEX124" s="34"/>
      <c r="AEY124" s="34"/>
      <c r="AEZ124" s="34"/>
      <c r="AFA124" s="34"/>
      <c r="AFB124" s="34"/>
      <c r="AFC124" s="34"/>
      <c r="AFD124" s="34"/>
      <c r="AFE124" s="34"/>
      <c r="AFF124" s="34"/>
      <c r="AFG124" s="34"/>
      <c r="AFH124" s="34"/>
      <c r="AFI124" s="34"/>
      <c r="AFJ124" s="34"/>
      <c r="AFK124" s="34"/>
      <c r="AFL124" s="34"/>
      <c r="AFM124" s="34"/>
      <c r="AFN124" s="34"/>
      <c r="AFO124" s="34"/>
      <c r="AFP124" s="34"/>
      <c r="AFQ124" s="34"/>
      <c r="AFR124" s="34"/>
      <c r="AFS124" s="34"/>
      <c r="AFT124" s="34"/>
      <c r="AFU124" s="34"/>
      <c r="AFV124" s="34"/>
      <c r="AFW124" s="34"/>
      <c r="AFX124" s="34"/>
      <c r="AFY124" s="34"/>
      <c r="AFZ124" s="34"/>
      <c r="AGA124" s="34"/>
      <c r="AGB124" s="34"/>
      <c r="AGC124" s="34"/>
      <c r="AGD124" s="34"/>
      <c r="AGE124" s="34"/>
      <c r="AGF124" s="34"/>
      <c r="AGG124" s="34"/>
      <c r="AGH124" s="34"/>
      <c r="AGI124" s="34"/>
      <c r="AGJ124" s="34"/>
      <c r="AGK124" s="34"/>
      <c r="AGL124" s="34"/>
      <c r="AGM124" s="34"/>
      <c r="AGN124" s="34"/>
      <c r="AGO124" s="34"/>
      <c r="AGP124" s="34"/>
      <c r="AGQ124" s="34"/>
      <c r="AGR124" s="34"/>
      <c r="AGS124" s="34"/>
      <c r="AGT124" s="34"/>
      <c r="AGU124" s="34"/>
      <c r="AGV124" s="34"/>
      <c r="AGW124" s="34"/>
      <c r="AGX124" s="34"/>
      <c r="AGY124" s="34"/>
      <c r="AGZ124" s="34"/>
      <c r="AHA124" s="34"/>
      <c r="AHB124" s="34"/>
      <c r="AHC124" s="34"/>
      <c r="AHD124" s="34"/>
      <c r="AHE124" s="34"/>
      <c r="AHF124" s="34"/>
      <c r="AHG124" s="34"/>
      <c r="AHH124" s="34"/>
      <c r="AHI124" s="34"/>
      <c r="AHJ124" s="34"/>
      <c r="AHK124" s="34"/>
      <c r="AHL124" s="34"/>
      <c r="AHM124" s="34"/>
      <c r="AHN124" s="34"/>
      <c r="AHO124" s="34"/>
      <c r="AHP124" s="34"/>
      <c r="AHQ124" s="34"/>
      <c r="AHR124" s="34"/>
      <c r="AHS124" s="34"/>
      <c r="AHT124" s="34"/>
      <c r="AHU124" s="34"/>
      <c r="AHV124" s="34"/>
      <c r="AHW124" s="34"/>
      <c r="AHX124" s="34"/>
      <c r="AHY124" s="34"/>
      <c r="AHZ124" s="34"/>
      <c r="AIA124" s="34"/>
      <c r="AIB124" s="34"/>
      <c r="AIC124" s="34"/>
      <c r="AID124" s="34"/>
      <c r="AIE124" s="34"/>
      <c r="AIF124" s="34"/>
      <c r="AIG124" s="34"/>
      <c r="AIH124" s="34"/>
      <c r="AII124" s="34"/>
      <c r="AIJ124" s="34"/>
      <c r="AIK124" s="34"/>
      <c r="AIL124" s="34"/>
      <c r="AIM124" s="34"/>
      <c r="AIN124" s="34"/>
      <c r="AIO124" s="34"/>
      <c r="AIP124" s="34"/>
      <c r="AIQ124" s="34"/>
      <c r="AIR124" s="34"/>
      <c r="AIS124" s="34"/>
      <c r="AIT124" s="34"/>
      <c r="AIU124" s="34"/>
      <c r="AIV124" s="34"/>
      <c r="AIW124" s="34"/>
      <c r="AIX124" s="34"/>
      <c r="AIY124" s="34"/>
      <c r="AIZ124" s="34"/>
      <c r="AJA124" s="34"/>
      <c r="AJB124" s="34"/>
      <c r="AJC124" s="34"/>
      <c r="AJD124" s="34"/>
      <c r="AJE124" s="34"/>
      <c r="AJF124" s="34"/>
      <c r="AJG124" s="34"/>
      <c r="AJH124" s="34"/>
      <c r="AJI124" s="34"/>
      <c r="AJJ124" s="34"/>
      <c r="AJK124" s="34"/>
      <c r="AJL124" s="34"/>
      <c r="AJM124" s="34"/>
      <c r="AJN124" s="34"/>
      <c r="AJO124" s="34"/>
      <c r="AJP124" s="34"/>
      <c r="AJQ124" s="34"/>
      <c r="AJR124" s="34"/>
      <c r="AJS124" s="34"/>
      <c r="AJT124" s="34"/>
      <c r="AJU124" s="34"/>
      <c r="AJV124" s="34"/>
      <c r="AJW124" s="34"/>
      <c r="AJX124" s="34"/>
      <c r="AJY124" s="34"/>
      <c r="AJZ124" s="34"/>
      <c r="AKA124" s="34"/>
      <c r="AKB124" s="34"/>
      <c r="AKC124" s="34"/>
      <c r="AKD124" s="34"/>
      <c r="AKE124" s="34"/>
      <c r="AKF124" s="34"/>
      <c r="AKG124" s="34"/>
      <c r="AKH124" s="34"/>
      <c r="AKI124" s="34"/>
      <c r="AKJ124" s="34"/>
      <c r="AKK124" s="34"/>
      <c r="AKL124" s="34"/>
      <c r="AKM124" s="34"/>
      <c r="AKN124" s="34"/>
      <c r="AKO124" s="34"/>
      <c r="AKP124" s="34"/>
      <c r="AKQ124" s="34"/>
      <c r="AKR124" s="34"/>
      <c r="AKS124" s="34"/>
      <c r="AKT124" s="34"/>
      <c r="AKU124" s="34"/>
      <c r="AKV124" s="34"/>
      <c r="AKW124" s="34"/>
      <c r="AKX124" s="34"/>
      <c r="AKY124" s="34"/>
      <c r="AKZ124" s="34"/>
      <c r="ALA124" s="34"/>
      <c r="ALB124" s="34"/>
      <c r="ALC124" s="34"/>
      <c r="ALD124" s="34"/>
      <c r="ALE124" s="34"/>
      <c r="ALF124" s="34"/>
      <c r="ALG124" s="34"/>
      <c r="ALH124" s="34"/>
      <c r="ALI124" s="34"/>
      <c r="ALJ124" s="34"/>
      <c r="ALK124" s="34"/>
      <c r="ALL124" s="34"/>
      <c r="ALM124" s="34"/>
      <c r="ALN124" s="34"/>
      <c r="ALO124" s="34"/>
      <c r="ALP124" s="34"/>
      <c r="ALQ124" s="34"/>
      <c r="ALR124" s="34"/>
      <c r="ALS124" s="34"/>
      <c r="ALT124" s="34"/>
      <c r="ALU124" s="34"/>
      <c r="ALV124" s="34"/>
      <c r="ALW124" s="34"/>
      <c r="ALX124" s="34"/>
      <c r="ALY124" s="34"/>
      <c r="ALZ124" s="34"/>
      <c r="AMA124" s="34"/>
      <c r="AMB124" s="34"/>
      <c r="AMC124" s="34"/>
      <c r="AMD124" s="34"/>
      <c r="AME124" s="34"/>
      <c r="AMF124" s="34"/>
      <c r="AMG124" s="34"/>
      <c r="AMH124" s="34"/>
      <c r="AMI124" s="34"/>
      <c r="AMJ124" s="34"/>
      <c r="AMK124" s="34"/>
    </row>
    <row r="125" spans="1:1025" ht="15.75" x14ac:dyDescent="0.25">
      <c r="A125" s="34"/>
      <c r="B125" s="65" t="s">
        <v>10</v>
      </c>
      <c r="D125" s="11">
        <f>C88</f>
        <v>209.44</v>
      </c>
      <c r="F125" s="34"/>
      <c r="G125" s="49" t="s">
        <v>157</v>
      </c>
      <c r="H125" s="71">
        <f>K34</f>
        <v>6</v>
      </c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4"/>
      <c r="DI125" s="34"/>
      <c r="DJ125" s="34"/>
      <c r="DK125" s="34"/>
      <c r="DL125" s="34"/>
      <c r="DM125" s="34"/>
      <c r="DN125" s="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4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34"/>
      <c r="GN125" s="34"/>
      <c r="GO125" s="34"/>
      <c r="GP125" s="34"/>
      <c r="GQ125" s="34"/>
      <c r="GR125" s="34"/>
      <c r="GS125" s="34"/>
      <c r="GT125" s="34"/>
      <c r="GU125" s="34"/>
      <c r="GV125" s="34"/>
      <c r="GW125" s="34"/>
      <c r="GX125" s="34"/>
      <c r="GY125" s="34"/>
      <c r="GZ125" s="34"/>
      <c r="HA125" s="34"/>
      <c r="HB125" s="34"/>
      <c r="HC125" s="34"/>
      <c r="HD125" s="34"/>
      <c r="HE125" s="34"/>
      <c r="HF125" s="34"/>
      <c r="HG125" s="34"/>
      <c r="HH125" s="34"/>
      <c r="HI125" s="34"/>
      <c r="HJ125" s="34"/>
      <c r="HK125" s="34"/>
      <c r="HL125" s="34"/>
      <c r="HM125" s="34"/>
      <c r="HN125" s="34"/>
      <c r="HO125" s="34"/>
      <c r="HP125" s="34"/>
      <c r="HQ125" s="34"/>
      <c r="HR125" s="34"/>
      <c r="HS125" s="34"/>
      <c r="HT125" s="34"/>
      <c r="HU125" s="34"/>
      <c r="HV125" s="34"/>
      <c r="HW125" s="34"/>
      <c r="HX125" s="34"/>
      <c r="HY125" s="34"/>
      <c r="HZ125" s="34"/>
      <c r="IA125" s="34"/>
      <c r="IB125" s="34"/>
      <c r="IC125" s="34"/>
      <c r="ID125" s="34"/>
      <c r="IE125" s="34"/>
      <c r="IF125" s="34"/>
      <c r="IG125" s="34"/>
      <c r="IH125" s="34"/>
      <c r="II125" s="34"/>
      <c r="IJ125" s="34"/>
      <c r="IK125" s="34"/>
      <c r="IL125" s="34"/>
      <c r="IM125" s="34"/>
      <c r="IN125" s="34"/>
      <c r="IO125" s="34"/>
      <c r="IP125" s="34"/>
      <c r="IQ125" s="34"/>
      <c r="IR125" s="34"/>
      <c r="IS125" s="34"/>
      <c r="IT125" s="34"/>
      <c r="IU125" s="34"/>
      <c r="IV125" s="34"/>
      <c r="IW125" s="34"/>
      <c r="IX125" s="34"/>
      <c r="IY125" s="34"/>
      <c r="IZ125" s="34"/>
      <c r="JA125" s="34"/>
      <c r="JB125" s="34"/>
      <c r="JC125" s="34"/>
      <c r="JD125" s="34"/>
      <c r="JE125" s="34"/>
      <c r="JF125" s="34"/>
      <c r="JG125" s="34"/>
      <c r="JH125" s="34"/>
      <c r="JI125" s="34"/>
      <c r="JJ125" s="34"/>
      <c r="JK125" s="34"/>
      <c r="JL125" s="34"/>
      <c r="JM125" s="34"/>
      <c r="JN125" s="34"/>
      <c r="JO125" s="34"/>
      <c r="JP125" s="34"/>
      <c r="JQ125" s="34"/>
      <c r="JR125" s="34"/>
      <c r="JS125" s="34"/>
      <c r="JT125" s="34"/>
      <c r="JU125" s="34"/>
      <c r="JV125" s="34"/>
      <c r="JW125" s="34"/>
      <c r="JX125" s="34"/>
      <c r="JY125" s="34"/>
      <c r="JZ125" s="34"/>
      <c r="KA125" s="34"/>
      <c r="KB125" s="34"/>
      <c r="KC125" s="34"/>
      <c r="KD125" s="34"/>
      <c r="KE125" s="34"/>
      <c r="KF125" s="34"/>
      <c r="KG125" s="34"/>
      <c r="KH125" s="34"/>
      <c r="KI125" s="34"/>
      <c r="KJ125" s="34"/>
      <c r="KK125" s="34"/>
      <c r="KL125" s="34"/>
      <c r="KM125" s="34"/>
      <c r="KN125" s="34"/>
      <c r="KO125" s="34"/>
      <c r="KP125" s="34"/>
      <c r="KQ125" s="34"/>
      <c r="KR125" s="34"/>
      <c r="KS125" s="34"/>
      <c r="KT125" s="34"/>
      <c r="KU125" s="34"/>
      <c r="KV125" s="34"/>
      <c r="KW125" s="34"/>
      <c r="KX125" s="34"/>
      <c r="KY125" s="34"/>
      <c r="KZ125" s="34"/>
      <c r="LA125" s="34"/>
      <c r="LB125" s="34"/>
      <c r="LC125" s="34"/>
      <c r="LD125" s="34"/>
      <c r="LE125" s="34"/>
      <c r="LF125" s="34"/>
      <c r="LG125" s="34"/>
      <c r="LH125" s="34"/>
      <c r="LI125" s="34"/>
      <c r="LJ125" s="34"/>
      <c r="LK125" s="34"/>
      <c r="LL125" s="34"/>
      <c r="LM125" s="34"/>
      <c r="LN125" s="34"/>
      <c r="LO125" s="34"/>
      <c r="LP125" s="34"/>
      <c r="LQ125" s="34"/>
      <c r="LR125" s="34"/>
      <c r="LS125" s="34"/>
      <c r="LT125" s="34"/>
      <c r="LU125" s="34"/>
      <c r="LV125" s="34"/>
      <c r="LW125" s="34"/>
      <c r="LX125" s="34"/>
      <c r="LY125" s="34"/>
      <c r="LZ125" s="34"/>
      <c r="MA125" s="34"/>
      <c r="MB125" s="34"/>
      <c r="MC125" s="34"/>
      <c r="MD125" s="34"/>
      <c r="ME125" s="34"/>
      <c r="MF125" s="34"/>
      <c r="MG125" s="34"/>
      <c r="MH125" s="34"/>
      <c r="MI125" s="34"/>
      <c r="MJ125" s="34"/>
      <c r="MK125" s="34"/>
      <c r="ML125" s="34"/>
      <c r="MM125" s="34"/>
      <c r="MN125" s="34"/>
      <c r="MO125" s="34"/>
      <c r="MP125" s="34"/>
      <c r="MQ125" s="34"/>
      <c r="MR125" s="34"/>
      <c r="MS125" s="34"/>
      <c r="MT125" s="34"/>
      <c r="MU125" s="34"/>
      <c r="MV125" s="34"/>
      <c r="MW125" s="34"/>
      <c r="MX125" s="34"/>
      <c r="MY125" s="34"/>
      <c r="MZ125" s="34"/>
      <c r="NA125" s="34"/>
      <c r="NB125" s="34"/>
      <c r="NC125" s="34"/>
      <c r="ND125" s="34"/>
      <c r="NE125" s="34"/>
      <c r="NF125" s="34"/>
      <c r="NG125" s="34"/>
      <c r="NH125" s="34"/>
      <c r="NI125" s="34"/>
      <c r="NJ125" s="34"/>
      <c r="NK125" s="34"/>
      <c r="NL125" s="34"/>
      <c r="NM125" s="34"/>
      <c r="NN125" s="34"/>
      <c r="NO125" s="34"/>
      <c r="NP125" s="34"/>
      <c r="NQ125" s="34"/>
      <c r="NR125" s="34"/>
      <c r="NS125" s="34"/>
      <c r="NT125" s="34"/>
      <c r="NU125" s="34"/>
      <c r="NV125" s="34"/>
      <c r="NW125" s="34"/>
      <c r="NX125" s="34"/>
      <c r="NY125" s="34"/>
      <c r="NZ125" s="34"/>
      <c r="OA125" s="34"/>
      <c r="OB125" s="34"/>
      <c r="OC125" s="34"/>
      <c r="OD125" s="34"/>
      <c r="OE125" s="34"/>
      <c r="OF125" s="34"/>
      <c r="OG125" s="34"/>
      <c r="OH125" s="34"/>
      <c r="OI125" s="34"/>
      <c r="OJ125" s="34"/>
      <c r="OK125" s="34"/>
      <c r="OL125" s="34"/>
      <c r="OM125" s="34"/>
      <c r="ON125" s="34"/>
      <c r="OO125" s="34"/>
      <c r="OP125" s="34"/>
      <c r="OQ125" s="34"/>
      <c r="OR125" s="34"/>
      <c r="OS125" s="34"/>
      <c r="OT125" s="34"/>
      <c r="OU125" s="34"/>
      <c r="OV125" s="34"/>
      <c r="OW125" s="34"/>
      <c r="OX125" s="34"/>
      <c r="OY125" s="34"/>
      <c r="OZ125" s="34"/>
      <c r="PA125" s="34"/>
      <c r="PB125" s="34"/>
      <c r="PC125" s="34"/>
      <c r="PD125" s="34"/>
      <c r="PE125" s="34"/>
      <c r="PF125" s="34"/>
      <c r="PG125" s="34"/>
      <c r="PH125" s="34"/>
      <c r="PI125" s="34"/>
      <c r="PJ125" s="34"/>
      <c r="PK125" s="34"/>
      <c r="PL125" s="34"/>
      <c r="PM125" s="34"/>
      <c r="PN125" s="34"/>
      <c r="PO125" s="34"/>
      <c r="PP125" s="34"/>
      <c r="PQ125" s="34"/>
      <c r="PR125" s="34"/>
      <c r="PS125" s="34"/>
      <c r="PT125" s="34"/>
      <c r="PU125" s="34"/>
      <c r="PV125" s="34"/>
      <c r="PW125" s="34"/>
      <c r="PX125" s="34"/>
      <c r="PY125" s="34"/>
      <c r="PZ125" s="34"/>
      <c r="QA125" s="34"/>
      <c r="QB125" s="34"/>
      <c r="QC125" s="34"/>
      <c r="QD125" s="34"/>
      <c r="QE125" s="34"/>
      <c r="QF125" s="34"/>
      <c r="QG125" s="34"/>
      <c r="QH125" s="34"/>
      <c r="QI125" s="34"/>
      <c r="QJ125" s="34"/>
      <c r="QK125" s="34"/>
      <c r="QL125" s="34"/>
      <c r="QM125" s="34"/>
      <c r="QN125" s="34"/>
      <c r="QO125" s="34"/>
      <c r="QP125" s="34"/>
      <c r="QQ125" s="34"/>
      <c r="QR125" s="34"/>
      <c r="QS125" s="34"/>
      <c r="QT125" s="34"/>
      <c r="QU125" s="34"/>
      <c r="QV125" s="34"/>
      <c r="QW125" s="34"/>
      <c r="QX125" s="34"/>
      <c r="QY125" s="34"/>
      <c r="QZ125" s="34"/>
      <c r="RA125" s="34"/>
      <c r="RB125" s="34"/>
      <c r="RC125" s="34"/>
      <c r="RD125" s="34"/>
      <c r="RE125" s="34"/>
      <c r="RF125" s="34"/>
      <c r="RG125" s="34"/>
      <c r="RH125" s="34"/>
      <c r="RI125" s="34"/>
      <c r="RJ125" s="34"/>
      <c r="RK125" s="34"/>
      <c r="RL125" s="34"/>
      <c r="RM125" s="34"/>
      <c r="RN125" s="34"/>
      <c r="RO125" s="34"/>
      <c r="RP125" s="34"/>
      <c r="RQ125" s="34"/>
      <c r="RR125" s="34"/>
      <c r="RS125" s="34"/>
      <c r="RT125" s="34"/>
      <c r="RU125" s="34"/>
      <c r="RV125" s="34"/>
      <c r="RW125" s="34"/>
      <c r="RX125" s="34"/>
      <c r="RY125" s="34"/>
      <c r="RZ125" s="34"/>
      <c r="SA125" s="34"/>
      <c r="SB125" s="34"/>
      <c r="SC125" s="34"/>
      <c r="SD125" s="34"/>
      <c r="SE125" s="34"/>
      <c r="SF125" s="34"/>
      <c r="SG125" s="34"/>
      <c r="SH125" s="34"/>
      <c r="SI125" s="34"/>
      <c r="SJ125" s="34"/>
      <c r="SK125" s="34"/>
      <c r="SL125" s="34"/>
      <c r="SM125" s="34"/>
      <c r="SN125" s="34"/>
      <c r="SO125" s="34"/>
      <c r="SP125" s="34"/>
      <c r="SQ125" s="34"/>
      <c r="SR125" s="34"/>
      <c r="SS125" s="34"/>
      <c r="ST125" s="34"/>
      <c r="SU125" s="34"/>
      <c r="SV125" s="34"/>
      <c r="SW125" s="34"/>
      <c r="SX125" s="34"/>
      <c r="SY125" s="34"/>
      <c r="SZ125" s="34"/>
      <c r="TA125" s="34"/>
      <c r="TB125" s="34"/>
      <c r="TC125" s="34"/>
      <c r="TD125" s="34"/>
      <c r="TE125" s="34"/>
      <c r="TF125" s="34"/>
      <c r="TG125" s="34"/>
      <c r="TH125" s="34"/>
      <c r="TI125" s="34"/>
      <c r="TJ125" s="34"/>
      <c r="TK125" s="34"/>
      <c r="TL125" s="34"/>
      <c r="TM125" s="34"/>
      <c r="TN125" s="34"/>
      <c r="TO125" s="34"/>
      <c r="TP125" s="34"/>
      <c r="TQ125" s="34"/>
      <c r="TR125" s="34"/>
      <c r="TS125" s="34"/>
      <c r="TT125" s="34"/>
      <c r="TU125" s="34"/>
      <c r="TV125" s="34"/>
      <c r="TW125" s="34"/>
      <c r="TX125" s="34"/>
      <c r="TY125" s="34"/>
      <c r="TZ125" s="34"/>
      <c r="UA125" s="34"/>
      <c r="UB125" s="34"/>
      <c r="UC125" s="34"/>
      <c r="UD125" s="34"/>
      <c r="UE125" s="34"/>
      <c r="UF125" s="34"/>
      <c r="UG125" s="34"/>
      <c r="UH125" s="34"/>
      <c r="UI125" s="34"/>
      <c r="UJ125" s="34"/>
      <c r="UK125" s="34"/>
      <c r="UL125" s="34"/>
      <c r="UM125" s="34"/>
      <c r="UN125" s="34"/>
      <c r="UO125" s="34"/>
      <c r="UP125" s="34"/>
      <c r="UQ125" s="34"/>
      <c r="UR125" s="34"/>
      <c r="US125" s="34"/>
      <c r="UT125" s="34"/>
      <c r="UU125" s="34"/>
      <c r="UV125" s="34"/>
      <c r="UW125" s="34"/>
      <c r="UX125" s="34"/>
      <c r="UY125" s="34"/>
      <c r="UZ125" s="34"/>
      <c r="VA125" s="34"/>
      <c r="VB125" s="34"/>
      <c r="VC125" s="34"/>
      <c r="VD125" s="34"/>
      <c r="VE125" s="34"/>
      <c r="VF125" s="34"/>
      <c r="VG125" s="34"/>
      <c r="VH125" s="34"/>
      <c r="VI125" s="34"/>
      <c r="VJ125" s="34"/>
      <c r="VK125" s="34"/>
      <c r="VL125" s="34"/>
      <c r="VM125" s="34"/>
      <c r="VN125" s="34"/>
      <c r="VO125" s="34"/>
      <c r="VP125" s="34"/>
      <c r="VQ125" s="34"/>
      <c r="VR125" s="34"/>
      <c r="VS125" s="34"/>
      <c r="VT125" s="34"/>
      <c r="VU125" s="34"/>
      <c r="VV125" s="34"/>
      <c r="VW125" s="34"/>
      <c r="VX125" s="34"/>
      <c r="VY125" s="34"/>
      <c r="VZ125" s="34"/>
      <c r="WA125" s="34"/>
      <c r="WB125" s="34"/>
      <c r="WC125" s="34"/>
      <c r="WD125" s="34"/>
      <c r="WE125" s="34"/>
      <c r="WF125" s="34"/>
      <c r="WG125" s="34"/>
      <c r="WH125" s="34"/>
      <c r="WI125" s="34"/>
      <c r="WJ125" s="34"/>
      <c r="WK125" s="34"/>
      <c r="WL125" s="34"/>
      <c r="WM125" s="34"/>
      <c r="WN125" s="34"/>
      <c r="WO125" s="34"/>
      <c r="WP125" s="34"/>
      <c r="WQ125" s="34"/>
      <c r="WR125" s="34"/>
      <c r="WS125" s="34"/>
      <c r="WT125" s="34"/>
      <c r="WU125" s="34"/>
      <c r="WV125" s="34"/>
      <c r="WW125" s="34"/>
      <c r="WX125" s="34"/>
      <c r="WY125" s="34"/>
      <c r="WZ125" s="34"/>
      <c r="XA125" s="34"/>
      <c r="XB125" s="34"/>
      <c r="XC125" s="34"/>
      <c r="XD125" s="34"/>
      <c r="XE125" s="34"/>
      <c r="XF125" s="34"/>
      <c r="XG125" s="34"/>
      <c r="XH125" s="34"/>
      <c r="XI125" s="34"/>
      <c r="XJ125" s="34"/>
      <c r="XK125" s="34"/>
      <c r="XL125" s="34"/>
      <c r="XM125" s="34"/>
      <c r="XN125" s="34"/>
      <c r="XO125" s="34"/>
      <c r="XP125" s="34"/>
      <c r="XQ125" s="34"/>
      <c r="XR125" s="34"/>
      <c r="XS125" s="34"/>
      <c r="XT125" s="34"/>
      <c r="XU125" s="34"/>
      <c r="XV125" s="34"/>
      <c r="XW125" s="34"/>
      <c r="XX125" s="34"/>
      <c r="XY125" s="34"/>
      <c r="XZ125" s="34"/>
      <c r="YA125" s="34"/>
      <c r="YB125" s="34"/>
      <c r="YC125" s="34"/>
      <c r="YD125" s="34"/>
      <c r="YE125" s="34"/>
      <c r="YF125" s="34"/>
      <c r="YG125" s="34"/>
      <c r="YH125" s="34"/>
      <c r="YI125" s="34"/>
      <c r="YJ125" s="34"/>
      <c r="YK125" s="34"/>
      <c r="YL125" s="34"/>
      <c r="YM125" s="34"/>
      <c r="YN125" s="34"/>
      <c r="YO125" s="34"/>
      <c r="YP125" s="34"/>
      <c r="YQ125" s="34"/>
      <c r="YR125" s="34"/>
      <c r="YS125" s="34"/>
      <c r="YT125" s="34"/>
      <c r="YU125" s="34"/>
      <c r="YV125" s="34"/>
      <c r="YW125" s="34"/>
      <c r="YX125" s="34"/>
      <c r="YY125" s="34"/>
      <c r="YZ125" s="34"/>
      <c r="ZA125" s="34"/>
      <c r="ZB125" s="34"/>
      <c r="ZC125" s="34"/>
      <c r="ZD125" s="34"/>
      <c r="ZE125" s="34"/>
      <c r="ZF125" s="34"/>
      <c r="ZG125" s="34"/>
      <c r="ZH125" s="34"/>
      <c r="ZI125" s="34"/>
      <c r="ZJ125" s="34"/>
      <c r="ZK125" s="34"/>
      <c r="ZL125" s="34"/>
      <c r="ZM125" s="34"/>
      <c r="ZN125" s="34"/>
      <c r="ZO125" s="34"/>
      <c r="ZP125" s="34"/>
      <c r="ZQ125" s="34"/>
      <c r="ZR125" s="34"/>
      <c r="ZS125" s="34"/>
      <c r="ZT125" s="34"/>
      <c r="ZU125" s="34"/>
      <c r="ZV125" s="34"/>
      <c r="ZW125" s="34"/>
      <c r="ZX125" s="34"/>
      <c r="ZY125" s="34"/>
      <c r="ZZ125" s="34"/>
      <c r="AAA125" s="34"/>
      <c r="AAB125" s="34"/>
      <c r="AAC125" s="34"/>
      <c r="AAD125" s="34"/>
      <c r="AAE125" s="34"/>
      <c r="AAF125" s="34"/>
      <c r="AAG125" s="34"/>
      <c r="AAH125" s="34"/>
      <c r="AAI125" s="34"/>
      <c r="AAJ125" s="34"/>
      <c r="AAK125" s="34"/>
      <c r="AAL125" s="34"/>
      <c r="AAM125" s="34"/>
      <c r="AAN125" s="34"/>
      <c r="AAO125" s="34"/>
      <c r="AAP125" s="34"/>
      <c r="AAQ125" s="34"/>
      <c r="AAR125" s="34"/>
      <c r="AAS125" s="34"/>
      <c r="AAT125" s="34"/>
      <c r="AAU125" s="34"/>
      <c r="AAV125" s="34"/>
      <c r="AAW125" s="34"/>
      <c r="AAX125" s="34"/>
      <c r="AAY125" s="34"/>
      <c r="AAZ125" s="34"/>
      <c r="ABA125" s="34"/>
      <c r="ABB125" s="34"/>
      <c r="ABC125" s="34"/>
      <c r="ABD125" s="34"/>
      <c r="ABE125" s="34"/>
      <c r="ABF125" s="34"/>
      <c r="ABG125" s="34"/>
      <c r="ABH125" s="34"/>
      <c r="ABI125" s="34"/>
      <c r="ABJ125" s="34"/>
      <c r="ABK125" s="34"/>
      <c r="ABL125" s="34"/>
      <c r="ABM125" s="34"/>
      <c r="ABN125" s="34"/>
      <c r="ABO125" s="34"/>
      <c r="ABP125" s="34"/>
      <c r="ABQ125" s="34"/>
      <c r="ABR125" s="34"/>
      <c r="ABS125" s="34"/>
      <c r="ABT125" s="34"/>
      <c r="ABU125" s="34"/>
      <c r="ABV125" s="34"/>
      <c r="ABW125" s="34"/>
      <c r="ABX125" s="34"/>
      <c r="ABY125" s="34"/>
      <c r="ABZ125" s="34"/>
      <c r="ACA125" s="34"/>
      <c r="ACB125" s="34"/>
      <c r="ACC125" s="34"/>
      <c r="ACD125" s="34"/>
      <c r="ACE125" s="34"/>
      <c r="ACF125" s="34"/>
      <c r="ACG125" s="34"/>
      <c r="ACH125" s="34"/>
      <c r="ACI125" s="34"/>
      <c r="ACJ125" s="34"/>
      <c r="ACK125" s="34"/>
      <c r="ACL125" s="34"/>
      <c r="ACM125" s="34"/>
      <c r="ACN125" s="34"/>
      <c r="ACO125" s="34"/>
      <c r="ACP125" s="34"/>
      <c r="ACQ125" s="34"/>
      <c r="ACR125" s="34"/>
      <c r="ACS125" s="34"/>
      <c r="ACT125" s="34"/>
      <c r="ACU125" s="34"/>
      <c r="ACV125" s="34"/>
      <c r="ACW125" s="34"/>
      <c r="ACX125" s="34"/>
      <c r="ACY125" s="34"/>
      <c r="ACZ125" s="34"/>
      <c r="ADA125" s="34"/>
      <c r="ADB125" s="34"/>
      <c r="ADC125" s="34"/>
      <c r="ADD125" s="34"/>
      <c r="ADE125" s="34"/>
      <c r="ADF125" s="34"/>
      <c r="ADG125" s="34"/>
      <c r="ADH125" s="34"/>
      <c r="ADI125" s="34"/>
      <c r="ADJ125" s="34"/>
      <c r="ADK125" s="34"/>
      <c r="ADL125" s="34"/>
      <c r="ADM125" s="34"/>
      <c r="ADN125" s="34"/>
      <c r="ADO125" s="34"/>
      <c r="ADP125" s="34"/>
      <c r="ADQ125" s="34"/>
      <c r="ADR125" s="34"/>
      <c r="ADS125" s="34"/>
      <c r="ADT125" s="34"/>
      <c r="ADU125" s="34"/>
      <c r="ADV125" s="34"/>
      <c r="ADW125" s="34"/>
      <c r="ADX125" s="34"/>
      <c r="ADY125" s="34"/>
      <c r="ADZ125" s="34"/>
      <c r="AEA125" s="34"/>
      <c r="AEB125" s="34"/>
      <c r="AEC125" s="34"/>
      <c r="AED125" s="34"/>
      <c r="AEE125" s="34"/>
      <c r="AEF125" s="34"/>
      <c r="AEG125" s="34"/>
      <c r="AEH125" s="34"/>
      <c r="AEI125" s="34"/>
      <c r="AEJ125" s="34"/>
      <c r="AEK125" s="34"/>
      <c r="AEL125" s="34"/>
      <c r="AEM125" s="34"/>
      <c r="AEN125" s="34"/>
      <c r="AEO125" s="34"/>
      <c r="AEP125" s="34"/>
      <c r="AEQ125" s="34"/>
      <c r="AER125" s="34"/>
      <c r="AES125" s="34"/>
      <c r="AET125" s="34"/>
      <c r="AEU125" s="34"/>
      <c r="AEV125" s="34"/>
      <c r="AEW125" s="34"/>
      <c r="AEX125" s="34"/>
      <c r="AEY125" s="34"/>
      <c r="AEZ125" s="34"/>
      <c r="AFA125" s="34"/>
      <c r="AFB125" s="34"/>
      <c r="AFC125" s="34"/>
      <c r="AFD125" s="34"/>
      <c r="AFE125" s="34"/>
      <c r="AFF125" s="34"/>
      <c r="AFG125" s="34"/>
      <c r="AFH125" s="34"/>
      <c r="AFI125" s="34"/>
      <c r="AFJ125" s="34"/>
      <c r="AFK125" s="34"/>
      <c r="AFL125" s="34"/>
      <c r="AFM125" s="34"/>
      <c r="AFN125" s="34"/>
      <c r="AFO125" s="34"/>
      <c r="AFP125" s="34"/>
      <c r="AFQ125" s="34"/>
      <c r="AFR125" s="34"/>
      <c r="AFS125" s="34"/>
      <c r="AFT125" s="34"/>
      <c r="AFU125" s="34"/>
      <c r="AFV125" s="34"/>
      <c r="AFW125" s="34"/>
      <c r="AFX125" s="34"/>
      <c r="AFY125" s="34"/>
      <c r="AFZ125" s="34"/>
      <c r="AGA125" s="34"/>
      <c r="AGB125" s="34"/>
      <c r="AGC125" s="34"/>
      <c r="AGD125" s="34"/>
      <c r="AGE125" s="34"/>
      <c r="AGF125" s="34"/>
      <c r="AGG125" s="34"/>
      <c r="AGH125" s="34"/>
      <c r="AGI125" s="34"/>
      <c r="AGJ125" s="34"/>
      <c r="AGK125" s="34"/>
      <c r="AGL125" s="34"/>
      <c r="AGM125" s="34"/>
      <c r="AGN125" s="34"/>
      <c r="AGO125" s="34"/>
      <c r="AGP125" s="34"/>
      <c r="AGQ125" s="34"/>
      <c r="AGR125" s="34"/>
      <c r="AGS125" s="34"/>
      <c r="AGT125" s="34"/>
      <c r="AGU125" s="34"/>
      <c r="AGV125" s="34"/>
      <c r="AGW125" s="34"/>
      <c r="AGX125" s="34"/>
      <c r="AGY125" s="34"/>
      <c r="AGZ125" s="34"/>
      <c r="AHA125" s="34"/>
      <c r="AHB125" s="34"/>
      <c r="AHC125" s="34"/>
      <c r="AHD125" s="34"/>
      <c r="AHE125" s="34"/>
      <c r="AHF125" s="34"/>
      <c r="AHG125" s="34"/>
      <c r="AHH125" s="34"/>
      <c r="AHI125" s="34"/>
      <c r="AHJ125" s="34"/>
      <c r="AHK125" s="34"/>
      <c r="AHL125" s="34"/>
      <c r="AHM125" s="34"/>
      <c r="AHN125" s="34"/>
      <c r="AHO125" s="34"/>
      <c r="AHP125" s="34"/>
      <c r="AHQ125" s="34"/>
      <c r="AHR125" s="34"/>
      <c r="AHS125" s="34"/>
      <c r="AHT125" s="34"/>
      <c r="AHU125" s="34"/>
      <c r="AHV125" s="34"/>
      <c r="AHW125" s="34"/>
      <c r="AHX125" s="34"/>
      <c r="AHY125" s="34"/>
      <c r="AHZ125" s="34"/>
      <c r="AIA125" s="34"/>
      <c r="AIB125" s="34"/>
      <c r="AIC125" s="34"/>
      <c r="AID125" s="34"/>
      <c r="AIE125" s="34"/>
      <c r="AIF125" s="34"/>
      <c r="AIG125" s="34"/>
      <c r="AIH125" s="34"/>
      <c r="AII125" s="34"/>
      <c r="AIJ125" s="34"/>
      <c r="AIK125" s="34"/>
      <c r="AIL125" s="34"/>
      <c r="AIM125" s="34"/>
      <c r="AIN125" s="34"/>
      <c r="AIO125" s="34"/>
      <c r="AIP125" s="34"/>
      <c r="AIQ125" s="34"/>
      <c r="AIR125" s="34"/>
      <c r="AIS125" s="34"/>
      <c r="AIT125" s="34"/>
      <c r="AIU125" s="34"/>
      <c r="AIV125" s="34"/>
      <c r="AIW125" s="34"/>
      <c r="AIX125" s="34"/>
      <c r="AIY125" s="34"/>
      <c r="AIZ125" s="34"/>
      <c r="AJA125" s="34"/>
      <c r="AJB125" s="34"/>
      <c r="AJC125" s="34"/>
      <c r="AJD125" s="34"/>
      <c r="AJE125" s="34"/>
      <c r="AJF125" s="34"/>
      <c r="AJG125" s="34"/>
      <c r="AJH125" s="34"/>
      <c r="AJI125" s="34"/>
      <c r="AJJ125" s="34"/>
      <c r="AJK125" s="34"/>
      <c r="AJL125" s="34"/>
      <c r="AJM125" s="34"/>
      <c r="AJN125" s="34"/>
      <c r="AJO125" s="34"/>
      <c r="AJP125" s="34"/>
      <c r="AJQ125" s="34"/>
      <c r="AJR125" s="34"/>
      <c r="AJS125" s="34"/>
      <c r="AJT125" s="34"/>
      <c r="AJU125" s="34"/>
      <c r="AJV125" s="34"/>
      <c r="AJW125" s="34"/>
      <c r="AJX125" s="34"/>
      <c r="AJY125" s="34"/>
      <c r="AJZ125" s="34"/>
      <c r="AKA125" s="34"/>
      <c r="AKB125" s="34"/>
      <c r="AKC125" s="34"/>
      <c r="AKD125" s="34"/>
      <c r="AKE125" s="34"/>
      <c r="AKF125" s="34"/>
      <c r="AKG125" s="34"/>
      <c r="AKH125" s="34"/>
      <c r="AKI125" s="34"/>
      <c r="AKJ125" s="34"/>
      <c r="AKK125" s="34"/>
      <c r="AKL125" s="34"/>
      <c r="AKM125" s="34"/>
      <c r="AKN125" s="34"/>
      <c r="AKO125" s="34"/>
      <c r="AKP125" s="34"/>
      <c r="AKQ125" s="34"/>
      <c r="AKR125" s="34"/>
      <c r="AKS125" s="34"/>
      <c r="AKT125" s="34"/>
      <c r="AKU125" s="34"/>
      <c r="AKV125" s="34"/>
      <c r="AKW125" s="34"/>
      <c r="AKX125" s="34"/>
      <c r="AKY125" s="34"/>
      <c r="AKZ125" s="34"/>
      <c r="ALA125" s="34"/>
      <c r="ALB125" s="34"/>
      <c r="ALC125" s="34"/>
      <c r="ALD125" s="34"/>
      <c r="ALE125" s="34"/>
      <c r="ALF125" s="34"/>
      <c r="ALG125" s="34"/>
      <c r="ALH125" s="34"/>
      <c r="ALI125" s="34"/>
      <c r="ALJ125" s="34"/>
      <c r="ALK125" s="34"/>
      <c r="ALL125" s="34"/>
      <c r="ALM125" s="34"/>
      <c r="ALN125" s="34"/>
      <c r="ALO125" s="34"/>
      <c r="ALP125" s="34"/>
      <c r="ALQ125" s="34"/>
      <c r="ALR125" s="34"/>
      <c r="ALS125" s="34"/>
      <c r="ALT125" s="34"/>
      <c r="ALU125" s="34"/>
      <c r="ALV125" s="34"/>
      <c r="ALW125" s="34"/>
      <c r="ALX125" s="34"/>
      <c r="ALY125" s="34"/>
      <c r="ALZ125" s="34"/>
      <c r="AMA125" s="34"/>
      <c r="AMB125" s="34"/>
      <c r="AMC125" s="34"/>
      <c r="AMD125" s="34"/>
      <c r="AME125" s="34"/>
      <c r="AMF125" s="34"/>
      <c r="AMG125" s="34"/>
      <c r="AMH125" s="34"/>
      <c r="AMI125" s="34"/>
      <c r="AMJ125" s="34"/>
      <c r="AMK125" s="34"/>
    </row>
    <row r="126" spans="1:1025" x14ac:dyDescent="0.25">
      <c r="A126" s="34"/>
      <c r="B126"/>
      <c r="D126" s="1"/>
      <c r="F126" s="34"/>
      <c r="G126" s="69"/>
      <c r="H126" s="70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4"/>
      <c r="DG126" s="34"/>
      <c r="DH126" s="34"/>
      <c r="DI126" s="34"/>
      <c r="DJ126" s="34"/>
      <c r="DK126" s="34"/>
      <c r="DL126" s="34"/>
      <c r="DM126" s="34"/>
      <c r="DN126" s="34"/>
      <c r="DO126" s="34"/>
      <c r="DP126" s="34"/>
      <c r="DQ126" s="34"/>
      <c r="DR126" s="34"/>
      <c r="DS126" s="34"/>
      <c r="DT126" s="34"/>
      <c r="DU126" s="34"/>
      <c r="DV126" s="34"/>
      <c r="DW126" s="34"/>
      <c r="DX126" s="34"/>
      <c r="DY126" s="34"/>
      <c r="DZ126" s="34"/>
      <c r="EA126" s="34"/>
      <c r="EB126" s="34"/>
      <c r="EC126" s="34"/>
      <c r="ED126" s="34"/>
      <c r="EE126" s="34"/>
      <c r="EF126" s="34"/>
      <c r="EG126" s="34"/>
      <c r="EH126" s="34"/>
      <c r="EI126" s="34"/>
      <c r="EJ126" s="34"/>
      <c r="EK126" s="34"/>
      <c r="EL126" s="34"/>
      <c r="EM126" s="34"/>
      <c r="EN126" s="34"/>
      <c r="EO126" s="34"/>
      <c r="EP126" s="34"/>
      <c r="EQ126" s="34"/>
      <c r="ER126" s="34"/>
      <c r="ES126" s="34"/>
      <c r="ET126" s="34"/>
      <c r="EU126" s="34"/>
      <c r="EV126" s="34"/>
      <c r="EW126" s="34"/>
      <c r="EX126" s="34"/>
      <c r="EY126" s="34"/>
      <c r="EZ126" s="34"/>
      <c r="FA126" s="34"/>
      <c r="FB126" s="34"/>
      <c r="FC126" s="34"/>
      <c r="FD126" s="34"/>
      <c r="FE126" s="34"/>
      <c r="FF126" s="34"/>
      <c r="FG126" s="34"/>
      <c r="FH126" s="34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4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34"/>
      <c r="GN126" s="34"/>
      <c r="GO126" s="34"/>
      <c r="GP126" s="34"/>
      <c r="GQ126" s="34"/>
      <c r="GR126" s="34"/>
      <c r="GS126" s="34"/>
      <c r="GT126" s="34"/>
      <c r="GU126" s="34"/>
      <c r="GV126" s="34"/>
      <c r="GW126" s="34"/>
      <c r="GX126" s="34"/>
      <c r="GY126" s="34"/>
      <c r="GZ126" s="34"/>
      <c r="HA126" s="34"/>
      <c r="HB126" s="34"/>
      <c r="HC126" s="34"/>
      <c r="HD126" s="34"/>
      <c r="HE126" s="34"/>
      <c r="HF126" s="34"/>
      <c r="HG126" s="34"/>
      <c r="HH126" s="34"/>
      <c r="HI126" s="34"/>
      <c r="HJ126" s="34"/>
      <c r="HK126" s="34"/>
      <c r="HL126" s="34"/>
      <c r="HM126" s="34"/>
      <c r="HN126" s="34"/>
      <c r="HO126" s="34"/>
      <c r="HP126" s="34"/>
      <c r="HQ126" s="34"/>
      <c r="HR126" s="34"/>
      <c r="HS126" s="34"/>
      <c r="HT126" s="34"/>
      <c r="HU126" s="34"/>
      <c r="HV126" s="34"/>
      <c r="HW126" s="34"/>
      <c r="HX126" s="34"/>
      <c r="HY126" s="34"/>
      <c r="HZ126" s="34"/>
      <c r="IA126" s="34"/>
      <c r="IB126" s="34"/>
      <c r="IC126" s="34"/>
      <c r="ID126" s="34"/>
      <c r="IE126" s="34"/>
      <c r="IF126" s="34"/>
      <c r="IG126" s="34"/>
      <c r="IH126" s="34"/>
      <c r="II126" s="34"/>
      <c r="IJ126" s="34"/>
      <c r="IK126" s="34"/>
      <c r="IL126" s="34"/>
      <c r="IM126" s="34"/>
      <c r="IN126" s="34"/>
      <c r="IO126" s="34"/>
      <c r="IP126" s="34"/>
      <c r="IQ126" s="34"/>
      <c r="IR126" s="34"/>
      <c r="IS126" s="34"/>
      <c r="IT126" s="34"/>
      <c r="IU126" s="34"/>
      <c r="IV126" s="34"/>
      <c r="IW126" s="34"/>
      <c r="IX126" s="34"/>
      <c r="IY126" s="34"/>
      <c r="IZ126" s="34"/>
      <c r="JA126" s="34"/>
      <c r="JB126" s="34"/>
      <c r="JC126" s="34"/>
      <c r="JD126" s="34"/>
      <c r="JE126" s="34"/>
      <c r="JF126" s="34"/>
      <c r="JG126" s="34"/>
      <c r="JH126" s="34"/>
      <c r="JI126" s="34"/>
      <c r="JJ126" s="34"/>
      <c r="JK126" s="34"/>
      <c r="JL126" s="34"/>
      <c r="JM126" s="34"/>
      <c r="JN126" s="34"/>
      <c r="JO126" s="34"/>
      <c r="JP126" s="34"/>
      <c r="JQ126" s="34"/>
      <c r="JR126" s="34"/>
      <c r="JS126" s="34"/>
      <c r="JT126" s="34"/>
      <c r="JU126" s="34"/>
      <c r="JV126" s="34"/>
      <c r="JW126" s="34"/>
      <c r="JX126" s="34"/>
      <c r="JY126" s="34"/>
      <c r="JZ126" s="34"/>
      <c r="KA126" s="34"/>
      <c r="KB126" s="34"/>
      <c r="KC126" s="34"/>
      <c r="KD126" s="34"/>
      <c r="KE126" s="34"/>
      <c r="KF126" s="34"/>
      <c r="KG126" s="34"/>
      <c r="KH126" s="34"/>
      <c r="KI126" s="34"/>
      <c r="KJ126" s="34"/>
      <c r="KK126" s="34"/>
      <c r="KL126" s="34"/>
      <c r="KM126" s="34"/>
      <c r="KN126" s="34"/>
      <c r="KO126" s="34"/>
      <c r="KP126" s="34"/>
      <c r="KQ126" s="34"/>
      <c r="KR126" s="34"/>
      <c r="KS126" s="34"/>
      <c r="KT126" s="34"/>
      <c r="KU126" s="34"/>
      <c r="KV126" s="34"/>
      <c r="KW126" s="34"/>
      <c r="KX126" s="34"/>
      <c r="KY126" s="34"/>
      <c r="KZ126" s="34"/>
      <c r="LA126" s="34"/>
      <c r="LB126" s="34"/>
      <c r="LC126" s="34"/>
      <c r="LD126" s="34"/>
      <c r="LE126" s="34"/>
      <c r="LF126" s="34"/>
      <c r="LG126" s="34"/>
      <c r="LH126" s="34"/>
      <c r="LI126" s="34"/>
      <c r="LJ126" s="34"/>
      <c r="LK126" s="34"/>
      <c r="LL126" s="34"/>
      <c r="LM126" s="34"/>
      <c r="LN126" s="34"/>
      <c r="LO126" s="34"/>
      <c r="LP126" s="34"/>
      <c r="LQ126" s="34"/>
      <c r="LR126" s="34"/>
      <c r="LS126" s="34"/>
      <c r="LT126" s="34"/>
      <c r="LU126" s="34"/>
      <c r="LV126" s="34"/>
      <c r="LW126" s="34"/>
      <c r="LX126" s="34"/>
      <c r="LY126" s="34"/>
      <c r="LZ126" s="34"/>
      <c r="MA126" s="34"/>
      <c r="MB126" s="34"/>
      <c r="MC126" s="34"/>
      <c r="MD126" s="34"/>
      <c r="ME126" s="34"/>
      <c r="MF126" s="34"/>
      <c r="MG126" s="34"/>
      <c r="MH126" s="34"/>
      <c r="MI126" s="34"/>
      <c r="MJ126" s="34"/>
      <c r="MK126" s="34"/>
      <c r="ML126" s="34"/>
      <c r="MM126" s="34"/>
      <c r="MN126" s="34"/>
      <c r="MO126" s="34"/>
      <c r="MP126" s="34"/>
      <c r="MQ126" s="34"/>
      <c r="MR126" s="34"/>
      <c r="MS126" s="34"/>
      <c r="MT126" s="34"/>
      <c r="MU126" s="34"/>
      <c r="MV126" s="34"/>
      <c r="MW126" s="34"/>
      <c r="MX126" s="34"/>
      <c r="MY126" s="34"/>
      <c r="MZ126" s="34"/>
      <c r="NA126" s="34"/>
      <c r="NB126" s="34"/>
      <c r="NC126" s="34"/>
      <c r="ND126" s="34"/>
      <c r="NE126" s="34"/>
      <c r="NF126" s="34"/>
      <c r="NG126" s="34"/>
      <c r="NH126" s="34"/>
      <c r="NI126" s="34"/>
      <c r="NJ126" s="34"/>
      <c r="NK126" s="34"/>
      <c r="NL126" s="34"/>
      <c r="NM126" s="34"/>
      <c r="NN126" s="34"/>
      <c r="NO126" s="34"/>
      <c r="NP126" s="34"/>
      <c r="NQ126" s="34"/>
      <c r="NR126" s="34"/>
      <c r="NS126" s="34"/>
      <c r="NT126" s="34"/>
      <c r="NU126" s="34"/>
      <c r="NV126" s="34"/>
      <c r="NW126" s="34"/>
      <c r="NX126" s="34"/>
      <c r="NY126" s="34"/>
      <c r="NZ126" s="34"/>
      <c r="OA126" s="34"/>
      <c r="OB126" s="34"/>
      <c r="OC126" s="34"/>
      <c r="OD126" s="34"/>
      <c r="OE126" s="34"/>
      <c r="OF126" s="34"/>
      <c r="OG126" s="34"/>
      <c r="OH126" s="34"/>
      <c r="OI126" s="34"/>
      <c r="OJ126" s="34"/>
      <c r="OK126" s="34"/>
      <c r="OL126" s="34"/>
      <c r="OM126" s="34"/>
      <c r="ON126" s="34"/>
      <c r="OO126" s="34"/>
      <c r="OP126" s="34"/>
      <c r="OQ126" s="34"/>
      <c r="OR126" s="34"/>
      <c r="OS126" s="34"/>
      <c r="OT126" s="34"/>
      <c r="OU126" s="34"/>
      <c r="OV126" s="34"/>
      <c r="OW126" s="34"/>
      <c r="OX126" s="34"/>
      <c r="OY126" s="34"/>
      <c r="OZ126" s="34"/>
      <c r="PA126" s="34"/>
      <c r="PB126" s="34"/>
      <c r="PC126" s="34"/>
      <c r="PD126" s="34"/>
      <c r="PE126" s="34"/>
      <c r="PF126" s="34"/>
      <c r="PG126" s="34"/>
      <c r="PH126" s="34"/>
      <c r="PI126" s="34"/>
      <c r="PJ126" s="34"/>
      <c r="PK126" s="34"/>
      <c r="PL126" s="34"/>
      <c r="PM126" s="34"/>
      <c r="PN126" s="34"/>
      <c r="PO126" s="34"/>
      <c r="PP126" s="34"/>
      <c r="PQ126" s="34"/>
      <c r="PR126" s="34"/>
      <c r="PS126" s="34"/>
      <c r="PT126" s="34"/>
      <c r="PU126" s="34"/>
      <c r="PV126" s="34"/>
      <c r="PW126" s="34"/>
      <c r="PX126" s="34"/>
      <c r="PY126" s="34"/>
      <c r="PZ126" s="34"/>
      <c r="QA126" s="34"/>
      <c r="QB126" s="34"/>
      <c r="QC126" s="34"/>
      <c r="QD126" s="34"/>
      <c r="QE126" s="34"/>
      <c r="QF126" s="34"/>
      <c r="QG126" s="34"/>
      <c r="QH126" s="34"/>
      <c r="QI126" s="34"/>
      <c r="QJ126" s="34"/>
      <c r="QK126" s="34"/>
      <c r="QL126" s="34"/>
      <c r="QM126" s="34"/>
      <c r="QN126" s="34"/>
      <c r="QO126" s="34"/>
      <c r="QP126" s="34"/>
      <c r="QQ126" s="34"/>
      <c r="QR126" s="34"/>
      <c r="QS126" s="34"/>
      <c r="QT126" s="34"/>
      <c r="QU126" s="34"/>
      <c r="QV126" s="34"/>
      <c r="QW126" s="34"/>
      <c r="QX126" s="34"/>
      <c r="QY126" s="34"/>
      <c r="QZ126" s="34"/>
      <c r="RA126" s="34"/>
      <c r="RB126" s="34"/>
      <c r="RC126" s="34"/>
      <c r="RD126" s="34"/>
      <c r="RE126" s="34"/>
      <c r="RF126" s="34"/>
      <c r="RG126" s="34"/>
      <c r="RH126" s="34"/>
      <c r="RI126" s="34"/>
      <c r="RJ126" s="34"/>
      <c r="RK126" s="34"/>
      <c r="RL126" s="34"/>
      <c r="RM126" s="34"/>
      <c r="RN126" s="34"/>
      <c r="RO126" s="34"/>
      <c r="RP126" s="34"/>
      <c r="RQ126" s="34"/>
      <c r="RR126" s="34"/>
      <c r="RS126" s="34"/>
      <c r="RT126" s="34"/>
      <c r="RU126" s="34"/>
      <c r="RV126" s="34"/>
      <c r="RW126" s="34"/>
      <c r="RX126" s="34"/>
      <c r="RY126" s="34"/>
      <c r="RZ126" s="34"/>
      <c r="SA126" s="34"/>
      <c r="SB126" s="34"/>
      <c r="SC126" s="34"/>
      <c r="SD126" s="34"/>
      <c r="SE126" s="34"/>
      <c r="SF126" s="34"/>
      <c r="SG126" s="34"/>
      <c r="SH126" s="34"/>
      <c r="SI126" s="34"/>
      <c r="SJ126" s="34"/>
      <c r="SK126" s="34"/>
      <c r="SL126" s="34"/>
      <c r="SM126" s="34"/>
      <c r="SN126" s="34"/>
      <c r="SO126" s="34"/>
      <c r="SP126" s="34"/>
      <c r="SQ126" s="34"/>
      <c r="SR126" s="34"/>
      <c r="SS126" s="34"/>
      <c r="ST126" s="34"/>
      <c r="SU126" s="34"/>
      <c r="SV126" s="34"/>
      <c r="SW126" s="34"/>
      <c r="SX126" s="34"/>
      <c r="SY126" s="34"/>
      <c r="SZ126" s="34"/>
      <c r="TA126" s="34"/>
      <c r="TB126" s="34"/>
      <c r="TC126" s="34"/>
      <c r="TD126" s="34"/>
      <c r="TE126" s="34"/>
      <c r="TF126" s="34"/>
      <c r="TG126" s="34"/>
      <c r="TH126" s="34"/>
      <c r="TI126" s="34"/>
      <c r="TJ126" s="34"/>
      <c r="TK126" s="34"/>
      <c r="TL126" s="34"/>
      <c r="TM126" s="34"/>
      <c r="TN126" s="34"/>
      <c r="TO126" s="34"/>
      <c r="TP126" s="34"/>
      <c r="TQ126" s="34"/>
      <c r="TR126" s="34"/>
      <c r="TS126" s="34"/>
      <c r="TT126" s="34"/>
      <c r="TU126" s="34"/>
      <c r="TV126" s="34"/>
      <c r="TW126" s="34"/>
      <c r="TX126" s="34"/>
      <c r="TY126" s="34"/>
      <c r="TZ126" s="34"/>
      <c r="UA126" s="34"/>
      <c r="UB126" s="34"/>
      <c r="UC126" s="34"/>
      <c r="UD126" s="34"/>
      <c r="UE126" s="34"/>
      <c r="UF126" s="34"/>
      <c r="UG126" s="34"/>
      <c r="UH126" s="34"/>
      <c r="UI126" s="34"/>
      <c r="UJ126" s="34"/>
      <c r="UK126" s="34"/>
      <c r="UL126" s="34"/>
      <c r="UM126" s="34"/>
      <c r="UN126" s="34"/>
      <c r="UO126" s="34"/>
      <c r="UP126" s="34"/>
      <c r="UQ126" s="34"/>
      <c r="UR126" s="34"/>
      <c r="US126" s="34"/>
      <c r="UT126" s="34"/>
      <c r="UU126" s="34"/>
      <c r="UV126" s="34"/>
      <c r="UW126" s="34"/>
      <c r="UX126" s="34"/>
      <c r="UY126" s="34"/>
      <c r="UZ126" s="34"/>
      <c r="VA126" s="34"/>
      <c r="VB126" s="34"/>
      <c r="VC126" s="34"/>
      <c r="VD126" s="34"/>
      <c r="VE126" s="34"/>
      <c r="VF126" s="34"/>
      <c r="VG126" s="34"/>
      <c r="VH126" s="34"/>
      <c r="VI126" s="34"/>
      <c r="VJ126" s="34"/>
      <c r="VK126" s="34"/>
      <c r="VL126" s="34"/>
      <c r="VM126" s="34"/>
      <c r="VN126" s="34"/>
      <c r="VO126" s="34"/>
      <c r="VP126" s="34"/>
      <c r="VQ126" s="34"/>
      <c r="VR126" s="34"/>
      <c r="VS126" s="34"/>
      <c r="VT126" s="34"/>
      <c r="VU126" s="34"/>
      <c r="VV126" s="34"/>
      <c r="VW126" s="34"/>
      <c r="VX126" s="34"/>
      <c r="VY126" s="34"/>
      <c r="VZ126" s="34"/>
      <c r="WA126" s="34"/>
      <c r="WB126" s="34"/>
      <c r="WC126" s="34"/>
      <c r="WD126" s="34"/>
      <c r="WE126" s="34"/>
      <c r="WF126" s="34"/>
      <c r="WG126" s="34"/>
      <c r="WH126" s="34"/>
      <c r="WI126" s="34"/>
      <c r="WJ126" s="34"/>
      <c r="WK126" s="34"/>
      <c r="WL126" s="34"/>
      <c r="WM126" s="34"/>
      <c r="WN126" s="34"/>
      <c r="WO126" s="34"/>
      <c r="WP126" s="34"/>
      <c r="WQ126" s="34"/>
      <c r="WR126" s="34"/>
      <c r="WS126" s="34"/>
      <c r="WT126" s="34"/>
      <c r="WU126" s="34"/>
      <c r="WV126" s="34"/>
      <c r="WW126" s="34"/>
      <c r="WX126" s="34"/>
      <c r="WY126" s="34"/>
      <c r="WZ126" s="34"/>
      <c r="XA126" s="34"/>
      <c r="XB126" s="34"/>
      <c r="XC126" s="34"/>
      <c r="XD126" s="34"/>
      <c r="XE126" s="34"/>
      <c r="XF126" s="34"/>
      <c r="XG126" s="34"/>
      <c r="XH126" s="34"/>
      <c r="XI126" s="34"/>
      <c r="XJ126" s="34"/>
      <c r="XK126" s="34"/>
      <c r="XL126" s="34"/>
      <c r="XM126" s="34"/>
      <c r="XN126" s="34"/>
      <c r="XO126" s="34"/>
      <c r="XP126" s="34"/>
      <c r="XQ126" s="34"/>
      <c r="XR126" s="34"/>
      <c r="XS126" s="34"/>
      <c r="XT126" s="34"/>
      <c r="XU126" s="34"/>
      <c r="XV126" s="34"/>
      <c r="XW126" s="34"/>
      <c r="XX126" s="34"/>
      <c r="XY126" s="34"/>
      <c r="XZ126" s="34"/>
      <c r="YA126" s="34"/>
      <c r="YB126" s="34"/>
      <c r="YC126" s="34"/>
      <c r="YD126" s="34"/>
      <c r="YE126" s="34"/>
      <c r="YF126" s="34"/>
      <c r="YG126" s="34"/>
      <c r="YH126" s="34"/>
      <c r="YI126" s="34"/>
      <c r="YJ126" s="34"/>
      <c r="YK126" s="34"/>
      <c r="YL126" s="34"/>
      <c r="YM126" s="34"/>
      <c r="YN126" s="34"/>
      <c r="YO126" s="34"/>
      <c r="YP126" s="34"/>
      <c r="YQ126" s="34"/>
      <c r="YR126" s="34"/>
      <c r="YS126" s="34"/>
      <c r="YT126" s="34"/>
      <c r="YU126" s="34"/>
      <c r="YV126" s="34"/>
      <c r="YW126" s="34"/>
      <c r="YX126" s="34"/>
      <c r="YY126" s="34"/>
      <c r="YZ126" s="34"/>
      <c r="ZA126" s="34"/>
      <c r="ZB126" s="34"/>
      <c r="ZC126" s="34"/>
      <c r="ZD126" s="34"/>
      <c r="ZE126" s="34"/>
      <c r="ZF126" s="34"/>
      <c r="ZG126" s="34"/>
      <c r="ZH126" s="34"/>
      <c r="ZI126" s="34"/>
      <c r="ZJ126" s="34"/>
      <c r="ZK126" s="34"/>
      <c r="ZL126" s="34"/>
      <c r="ZM126" s="34"/>
      <c r="ZN126" s="34"/>
      <c r="ZO126" s="34"/>
      <c r="ZP126" s="34"/>
      <c r="ZQ126" s="34"/>
      <c r="ZR126" s="34"/>
      <c r="ZS126" s="34"/>
      <c r="ZT126" s="34"/>
      <c r="ZU126" s="34"/>
      <c r="ZV126" s="34"/>
      <c r="ZW126" s="34"/>
      <c r="ZX126" s="34"/>
      <c r="ZY126" s="34"/>
      <c r="ZZ126" s="34"/>
      <c r="AAA126" s="34"/>
      <c r="AAB126" s="34"/>
      <c r="AAC126" s="34"/>
      <c r="AAD126" s="34"/>
      <c r="AAE126" s="34"/>
      <c r="AAF126" s="34"/>
      <c r="AAG126" s="34"/>
      <c r="AAH126" s="34"/>
      <c r="AAI126" s="34"/>
      <c r="AAJ126" s="34"/>
      <c r="AAK126" s="34"/>
      <c r="AAL126" s="34"/>
      <c r="AAM126" s="34"/>
      <c r="AAN126" s="34"/>
      <c r="AAO126" s="34"/>
      <c r="AAP126" s="34"/>
      <c r="AAQ126" s="34"/>
      <c r="AAR126" s="34"/>
      <c r="AAS126" s="34"/>
      <c r="AAT126" s="34"/>
      <c r="AAU126" s="34"/>
      <c r="AAV126" s="34"/>
      <c r="AAW126" s="34"/>
      <c r="AAX126" s="34"/>
      <c r="AAY126" s="34"/>
      <c r="AAZ126" s="34"/>
      <c r="ABA126" s="34"/>
      <c r="ABB126" s="34"/>
      <c r="ABC126" s="34"/>
      <c r="ABD126" s="34"/>
      <c r="ABE126" s="34"/>
      <c r="ABF126" s="34"/>
      <c r="ABG126" s="34"/>
      <c r="ABH126" s="34"/>
      <c r="ABI126" s="34"/>
      <c r="ABJ126" s="34"/>
      <c r="ABK126" s="34"/>
      <c r="ABL126" s="34"/>
      <c r="ABM126" s="34"/>
      <c r="ABN126" s="34"/>
      <c r="ABO126" s="34"/>
      <c r="ABP126" s="34"/>
      <c r="ABQ126" s="34"/>
      <c r="ABR126" s="34"/>
      <c r="ABS126" s="34"/>
      <c r="ABT126" s="34"/>
      <c r="ABU126" s="34"/>
      <c r="ABV126" s="34"/>
      <c r="ABW126" s="34"/>
      <c r="ABX126" s="34"/>
      <c r="ABY126" s="34"/>
      <c r="ABZ126" s="34"/>
      <c r="ACA126" s="34"/>
      <c r="ACB126" s="34"/>
      <c r="ACC126" s="34"/>
      <c r="ACD126" s="34"/>
      <c r="ACE126" s="34"/>
      <c r="ACF126" s="34"/>
      <c r="ACG126" s="34"/>
      <c r="ACH126" s="34"/>
      <c r="ACI126" s="34"/>
      <c r="ACJ126" s="34"/>
      <c r="ACK126" s="34"/>
      <c r="ACL126" s="34"/>
      <c r="ACM126" s="34"/>
      <c r="ACN126" s="34"/>
      <c r="ACO126" s="34"/>
      <c r="ACP126" s="34"/>
      <c r="ACQ126" s="34"/>
      <c r="ACR126" s="34"/>
      <c r="ACS126" s="34"/>
      <c r="ACT126" s="34"/>
      <c r="ACU126" s="34"/>
      <c r="ACV126" s="34"/>
      <c r="ACW126" s="34"/>
      <c r="ACX126" s="34"/>
      <c r="ACY126" s="34"/>
      <c r="ACZ126" s="34"/>
      <c r="ADA126" s="34"/>
      <c r="ADB126" s="34"/>
      <c r="ADC126" s="34"/>
      <c r="ADD126" s="34"/>
      <c r="ADE126" s="34"/>
      <c r="ADF126" s="34"/>
      <c r="ADG126" s="34"/>
      <c r="ADH126" s="34"/>
      <c r="ADI126" s="34"/>
      <c r="ADJ126" s="34"/>
      <c r="ADK126" s="34"/>
      <c r="ADL126" s="34"/>
      <c r="ADM126" s="34"/>
      <c r="ADN126" s="34"/>
      <c r="ADO126" s="34"/>
      <c r="ADP126" s="34"/>
      <c r="ADQ126" s="34"/>
      <c r="ADR126" s="34"/>
      <c r="ADS126" s="34"/>
      <c r="ADT126" s="34"/>
      <c r="ADU126" s="34"/>
      <c r="ADV126" s="34"/>
      <c r="ADW126" s="34"/>
      <c r="ADX126" s="34"/>
      <c r="ADY126" s="34"/>
      <c r="ADZ126" s="34"/>
      <c r="AEA126" s="34"/>
      <c r="AEB126" s="34"/>
      <c r="AEC126" s="34"/>
      <c r="AED126" s="34"/>
      <c r="AEE126" s="34"/>
      <c r="AEF126" s="34"/>
      <c r="AEG126" s="34"/>
      <c r="AEH126" s="34"/>
      <c r="AEI126" s="34"/>
      <c r="AEJ126" s="34"/>
      <c r="AEK126" s="34"/>
      <c r="AEL126" s="34"/>
      <c r="AEM126" s="34"/>
      <c r="AEN126" s="34"/>
      <c r="AEO126" s="34"/>
      <c r="AEP126" s="34"/>
      <c r="AEQ126" s="34"/>
      <c r="AER126" s="34"/>
      <c r="AES126" s="34"/>
      <c r="AET126" s="34"/>
      <c r="AEU126" s="34"/>
      <c r="AEV126" s="34"/>
      <c r="AEW126" s="34"/>
      <c r="AEX126" s="34"/>
      <c r="AEY126" s="34"/>
      <c r="AEZ126" s="34"/>
      <c r="AFA126" s="34"/>
      <c r="AFB126" s="34"/>
      <c r="AFC126" s="34"/>
      <c r="AFD126" s="34"/>
      <c r="AFE126" s="34"/>
      <c r="AFF126" s="34"/>
      <c r="AFG126" s="34"/>
      <c r="AFH126" s="34"/>
      <c r="AFI126" s="34"/>
      <c r="AFJ126" s="34"/>
      <c r="AFK126" s="34"/>
      <c r="AFL126" s="34"/>
      <c r="AFM126" s="34"/>
      <c r="AFN126" s="34"/>
      <c r="AFO126" s="34"/>
      <c r="AFP126" s="34"/>
      <c r="AFQ126" s="34"/>
      <c r="AFR126" s="34"/>
      <c r="AFS126" s="34"/>
      <c r="AFT126" s="34"/>
      <c r="AFU126" s="34"/>
      <c r="AFV126" s="34"/>
      <c r="AFW126" s="34"/>
      <c r="AFX126" s="34"/>
      <c r="AFY126" s="34"/>
      <c r="AFZ126" s="34"/>
      <c r="AGA126" s="34"/>
      <c r="AGB126" s="34"/>
      <c r="AGC126" s="34"/>
      <c r="AGD126" s="34"/>
      <c r="AGE126" s="34"/>
      <c r="AGF126" s="34"/>
      <c r="AGG126" s="34"/>
      <c r="AGH126" s="34"/>
      <c r="AGI126" s="34"/>
      <c r="AGJ126" s="34"/>
      <c r="AGK126" s="34"/>
      <c r="AGL126" s="34"/>
      <c r="AGM126" s="34"/>
      <c r="AGN126" s="34"/>
      <c r="AGO126" s="34"/>
      <c r="AGP126" s="34"/>
      <c r="AGQ126" s="34"/>
      <c r="AGR126" s="34"/>
      <c r="AGS126" s="34"/>
      <c r="AGT126" s="34"/>
      <c r="AGU126" s="34"/>
      <c r="AGV126" s="34"/>
      <c r="AGW126" s="34"/>
      <c r="AGX126" s="34"/>
      <c r="AGY126" s="34"/>
      <c r="AGZ126" s="34"/>
      <c r="AHA126" s="34"/>
      <c r="AHB126" s="34"/>
      <c r="AHC126" s="34"/>
      <c r="AHD126" s="34"/>
      <c r="AHE126" s="34"/>
      <c r="AHF126" s="34"/>
      <c r="AHG126" s="34"/>
      <c r="AHH126" s="34"/>
      <c r="AHI126" s="34"/>
      <c r="AHJ126" s="34"/>
      <c r="AHK126" s="34"/>
      <c r="AHL126" s="34"/>
      <c r="AHM126" s="34"/>
      <c r="AHN126" s="34"/>
      <c r="AHO126" s="34"/>
      <c r="AHP126" s="34"/>
      <c r="AHQ126" s="34"/>
      <c r="AHR126" s="34"/>
      <c r="AHS126" s="34"/>
      <c r="AHT126" s="34"/>
      <c r="AHU126" s="34"/>
      <c r="AHV126" s="34"/>
      <c r="AHW126" s="34"/>
      <c r="AHX126" s="34"/>
      <c r="AHY126" s="34"/>
      <c r="AHZ126" s="34"/>
      <c r="AIA126" s="34"/>
      <c r="AIB126" s="34"/>
      <c r="AIC126" s="34"/>
      <c r="AID126" s="34"/>
      <c r="AIE126" s="34"/>
      <c r="AIF126" s="34"/>
      <c r="AIG126" s="34"/>
      <c r="AIH126" s="34"/>
      <c r="AII126" s="34"/>
      <c r="AIJ126" s="34"/>
      <c r="AIK126" s="34"/>
      <c r="AIL126" s="34"/>
      <c r="AIM126" s="34"/>
      <c r="AIN126" s="34"/>
      <c r="AIO126" s="34"/>
      <c r="AIP126" s="34"/>
      <c r="AIQ126" s="34"/>
      <c r="AIR126" s="34"/>
      <c r="AIS126" s="34"/>
      <c r="AIT126" s="34"/>
      <c r="AIU126" s="34"/>
      <c r="AIV126" s="34"/>
      <c r="AIW126" s="34"/>
      <c r="AIX126" s="34"/>
      <c r="AIY126" s="34"/>
      <c r="AIZ126" s="34"/>
      <c r="AJA126" s="34"/>
      <c r="AJB126" s="34"/>
      <c r="AJC126" s="34"/>
      <c r="AJD126" s="34"/>
      <c r="AJE126" s="34"/>
      <c r="AJF126" s="34"/>
      <c r="AJG126" s="34"/>
      <c r="AJH126" s="34"/>
      <c r="AJI126" s="34"/>
      <c r="AJJ126" s="34"/>
      <c r="AJK126" s="34"/>
      <c r="AJL126" s="34"/>
      <c r="AJM126" s="34"/>
      <c r="AJN126" s="34"/>
      <c r="AJO126" s="34"/>
      <c r="AJP126" s="34"/>
      <c r="AJQ126" s="34"/>
      <c r="AJR126" s="34"/>
      <c r="AJS126" s="34"/>
      <c r="AJT126" s="34"/>
      <c r="AJU126" s="34"/>
      <c r="AJV126" s="34"/>
      <c r="AJW126" s="34"/>
      <c r="AJX126" s="34"/>
      <c r="AJY126" s="34"/>
      <c r="AJZ126" s="34"/>
      <c r="AKA126" s="34"/>
      <c r="AKB126" s="34"/>
      <c r="AKC126" s="34"/>
      <c r="AKD126" s="34"/>
      <c r="AKE126" s="34"/>
      <c r="AKF126" s="34"/>
      <c r="AKG126" s="34"/>
      <c r="AKH126" s="34"/>
      <c r="AKI126" s="34"/>
      <c r="AKJ126" s="34"/>
      <c r="AKK126" s="34"/>
      <c r="AKL126" s="34"/>
      <c r="AKM126" s="34"/>
      <c r="AKN126" s="34"/>
      <c r="AKO126" s="34"/>
      <c r="AKP126" s="34"/>
      <c r="AKQ126" s="34"/>
      <c r="AKR126" s="34"/>
      <c r="AKS126" s="34"/>
      <c r="AKT126" s="34"/>
      <c r="AKU126" s="34"/>
      <c r="AKV126" s="34"/>
      <c r="AKW126" s="34"/>
      <c r="AKX126" s="34"/>
      <c r="AKY126" s="34"/>
      <c r="AKZ126" s="34"/>
      <c r="ALA126" s="34"/>
      <c r="ALB126" s="34"/>
      <c r="ALC126" s="34"/>
      <c r="ALD126" s="34"/>
      <c r="ALE126" s="34"/>
      <c r="ALF126" s="34"/>
      <c r="ALG126" s="34"/>
      <c r="ALH126" s="34"/>
      <c r="ALI126" s="34"/>
      <c r="ALJ126" s="34"/>
      <c r="ALK126" s="34"/>
      <c r="ALL126" s="34"/>
      <c r="ALM126" s="34"/>
      <c r="ALN126" s="34"/>
      <c r="ALO126" s="34"/>
      <c r="ALP126" s="34"/>
      <c r="ALQ126" s="34"/>
      <c r="ALR126" s="34"/>
      <c r="ALS126" s="34"/>
      <c r="ALT126" s="34"/>
      <c r="ALU126" s="34"/>
      <c r="ALV126" s="34"/>
      <c r="ALW126" s="34"/>
      <c r="ALX126" s="34"/>
      <c r="ALY126" s="34"/>
      <c r="ALZ126" s="34"/>
      <c r="AMA126" s="34"/>
      <c r="AMB126" s="34"/>
      <c r="AMC126" s="34"/>
      <c r="AMD126" s="34"/>
      <c r="AME126" s="34"/>
      <c r="AMF126" s="34"/>
      <c r="AMG126" s="34"/>
      <c r="AMH126" s="34"/>
      <c r="AMI126" s="34"/>
      <c r="AMJ126" s="34"/>
      <c r="AMK126" s="34"/>
    </row>
    <row r="127" spans="1:1025" x14ac:dyDescent="0.25">
      <c r="A127" s="34"/>
      <c r="B127"/>
      <c r="D127" s="1">
        <f>SUM(D121:D125)</f>
        <v>2455.2099999999996</v>
      </c>
      <c r="E127" s="1"/>
      <c r="F127" s="34"/>
      <c r="G127" s="69"/>
      <c r="H127" s="70">
        <f>SUM(H121:H126)</f>
        <v>8004</v>
      </c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4"/>
      <c r="DG127" s="34"/>
      <c r="DH127" s="34"/>
      <c r="DI127" s="34"/>
      <c r="DJ127" s="34"/>
      <c r="DK127" s="34"/>
      <c r="DL127" s="34"/>
      <c r="DM127" s="34"/>
      <c r="DN127" s="34"/>
      <c r="DO127" s="34"/>
      <c r="DP127" s="34"/>
      <c r="DQ127" s="34"/>
      <c r="DR127" s="34"/>
      <c r="DS127" s="34"/>
      <c r="DT127" s="34"/>
      <c r="DU127" s="34"/>
      <c r="DV127" s="34"/>
      <c r="DW127" s="34"/>
      <c r="DX127" s="34"/>
      <c r="DY127" s="34"/>
      <c r="DZ127" s="34"/>
      <c r="EA127" s="34"/>
      <c r="EB127" s="34"/>
      <c r="EC127" s="34"/>
      <c r="ED127" s="34"/>
      <c r="EE127" s="34"/>
      <c r="EF127" s="34"/>
      <c r="EG127" s="34"/>
      <c r="EH127" s="34"/>
      <c r="EI127" s="34"/>
      <c r="EJ127" s="34"/>
      <c r="EK127" s="34"/>
      <c r="EL127" s="34"/>
      <c r="EM127" s="34"/>
      <c r="EN127" s="34"/>
      <c r="EO127" s="34"/>
      <c r="EP127" s="34"/>
      <c r="EQ127" s="34"/>
      <c r="ER127" s="34"/>
      <c r="ES127" s="34"/>
      <c r="ET127" s="34"/>
      <c r="EU127" s="34"/>
      <c r="EV127" s="34"/>
      <c r="EW127" s="34"/>
      <c r="EX127" s="34"/>
      <c r="EY127" s="34"/>
      <c r="EZ127" s="34"/>
      <c r="FA127" s="34"/>
      <c r="FB127" s="34"/>
      <c r="FC127" s="34"/>
      <c r="FD127" s="34"/>
      <c r="FE127" s="34"/>
      <c r="FF127" s="34"/>
      <c r="FG127" s="34"/>
      <c r="FH127" s="34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4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34"/>
      <c r="GN127" s="34"/>
      <c r="GO127" s="34"/>
      <c r="GP127" s="34"/>
      <c r="GQ127" s="34"/>
      <c r="GR127" s="34"/>
      <c r="GS127" s="34"/>
      <c r="GT127" s="34"/>
      <c r="GU127" s="34"/>
      <c r="GV127" s="34"/>
      <c r="GW127" s="34"/>
      <c r="GX127" s="34"/>
      <c r="GY127" s="34"/>
      <c r="GZ127" s="34"/>
      <c r="HA127" s="34"/>
      <c r="HB127" s="34"/>
      <c r="HC127" s="34"/>
      <c r="HD127" s="34"/>
      <c r="HE127" s="34"/>
      <c r="HF127" s="34"/>
      <c r="HG127" s="34"/>
      <c r="HH127" s="34"/>
      <c r="HI127" s="34"/>
      <c r="HJ127" s="34"/>
      <c r="HK127" s="34"/>
      <c r="HL127" s="34"/>
      <c r="HM127" s="34"/>
      <c r="HN127" s="34"/>
      <c r="HO127" s="34"/>
      <c r="HP127" s="34"/>
      <c r="HQ127" s="34"/>
      <c r="HR127" s="34"/>
      <c r="HS127" s="34"/>
      <c r="HT127" s="34"/>
      <c r="HU127" s="34"/>
      <c r="HV127" s="34"/>
      <c r="HW127" s="34"/>
      <c r="HX127" s="34"/>
      <c r="HY127" s="34"/>
      <c r="HZ127" s="34"/>
      <c r="IA127" s="34"/>
      <c r="IB127" s="34"/>
      <c r="IC127" s="34"/>
      <c r="ID127" s="34"/>
      <c r="IE127" s="34"/>
      <c r="IF127" s="34"/>
      <c r="IG127" s="34"/>
      <c r="IH127" s="34"/>
      <c r="II127" s="34"/>
      <c r="IJ127" s="34"/>
      <c r="IK127" s="34"/>
      <c r="IL127" s="34"/>
      <c r="IM127" s="34"/>
      <c r="IN127" s="34"/>
      <c r="IO127" s="34"/>
      <c r="IP127" s="34"/>
      <c r="IQ127" s="34"/>
      <c r="IR127" s="34"/>
      <c r="IS127" s="34"/>
      <c r="IT127" s="34"/>
      <c r="IU127" s="34"/>
      <c r="IV127" s="34"/>
      <c r="IW127" s="34"/>
      <c r="IX127" s="34"/>
      <c r="IY127" s="34"/>
      <c r="IZ127" s="34"/>
      <c r="JA127" s="34"/>
      <c r="JB127" s="34"/>
      <c r="JC127" s="34"/>
      <c r="JD127" s="34"/>
      <c r="JE127" s="34"/>
      <c r="JF127" s="34"/>
      <c r="JG127" s="34"/>
      <c r="JH127" s="34"/>
      <c r="JI127" s="34"/>
      <c r="JJ127" s="34"/>
      <c r="JK127" s="34"/>
      <c r="JL127" s="34"/>
      <c r="JM127" s="34"/>
      <c r="JN127" s="34"/>
      <c r="JO127" s="34"/>
      <c r="JP127" s="34"/>
      <c r="JQ127" s="34"/>
      <c r="JR127" s="34"/>
      <c r="JS127" s="34"/>
      <c r="JT127" s="34"/>
      <c r="JU127" s="34"/>
      <c r="JV127" s="34"/>
      <c r="JW127" s="34"/>
      <c r="JX127" s="34"/>
      <c r="JY127" s="34"/>
      <c r="JZ127" s="34"/>
      <c r="KA127" s="34"/>
      <c r="KB127" s="34"/>
      <c r="KC127" s="34"/>
      <c r="KD127" s="34"/>
      <c r="KE127" s="34"/>
      <c r="KF127" s="34"/>
      <c r="KG127" s="34"/>
      <c r="KH127" s="34"/>
      <c r="KI127" s="34"/>
      <c r="KJ127" s="34"/>
      <c r="KK127" s="34"/>
      <c r="KL127" s="34"/>
      <c r="KM127" s="34"/>
      <c r="KN127" s="34"/>
      <c r="KO127" s="34"/>
      <c r="KP127" s="34"/>
      <c r="KQ127" s="34"/>
      <c r="KR127" s="34"/>
      <c r="KS127" s="34"/>
      <c r="KT127" s="34"/>
      <c r="KU127" s="34"/>
      <c r="KV127" s="34"/>
      <c r="KW127" s="34"/>
      <c r="KX127" s="34"/>
      <c r="KY127" s="34"/>
      <c r="KZ127" s="34"/>
      <c r="LA127" s="34"/>
      <c r="LB127" s="34"/>
      <c r="LC127" s="34"/>
      <c r="LD127" s="34"/>
      <c r="LE127" s="34"/>
      <c r="LF127" s="34"/>
      <c r="LG127" s="34"/>
      <c r="LH127" s="34"/>
      <c r="LI127" s="34"/>
      <c r="LJ127" s="34"/>
      <c r="LK127" s="34"/>
      <c r="LL127" s="34"/>
      <c r="LM127" s="34"/>
      <c r="LN127" s="34"/>
      <c r="LO127" s="34"/>
      <c r="LP127" s="34"/>
      <c r="LQ127" s="34"/>
      <c r="LR127" s="34"/>
      <c r="LS127" s="34"/>
      <c r="LT127" s="34"/>
      <c r="LU127" s="34"/>
      <c r="LV127" s="34"/>
      <c r="LW127" s="34"/>
      <c r="LX127" s="34"/>
      <c r="LY127" s="34"/>
      <c r="LZ127" s="34"/>
      <c r="MA127" s="34"/>
      <c r="MB127" s="34"/>
      <c r="MC127" s="34"/>
      <c r="MD127" s="34"/>
      <c r="ME127" s="34"/>
      <c r="MF127" s="34"/>
      <c r="MG127" s="34"/>
      <c r="MH127" s="34"/>
      <c r="MI127" s="34"/>
      <c r="MJ127" s="34"/>
      <c r="MK127" s="34"/>
      <c r="ML127" s="34"/>
      <c r="MM127" s="34"/>
      <c r="MN127" s="34"/>
      <c r="MO127" s="34"/>
      <c r="MP127" s="34"/>
      <c r="MQ127" s="34"/>
      <c r="MR127" s="34"/>
      <c r="MS127" s="34"/>
      <c r="MT127" s="34"/>
      <c r="MU127" s="34"/>
      <c r="MV127" s="34"/>
      <c r="MW127" s="34"/>
      <c r="MX127" s="34"/>
      <c r="MY127" s="34"/>
      <c r="MZ127" s="34"/>
      <c r="NA127" s="34"/>
      <c r="NB127" s="34"/>
      <c r="NC127" s="34"/>
      <c r="ND127" s="34"/>
      <c r="NE127" s="34"/>
      <c r="NF127" s="34"/>
      <c r="NG127" s="34"/>
      <c r="NH127" s="34"/>
      <c r="NI127" s="34"/>
      <c r="NJ127" s="34"/>
      <c r="NK127" s="34"/>
      <c r="NL127" s="34"/>
      <c r="NM127" s="34"/>
      <c r="NN127" s="34"/>
      <c r="NO127" s="34"/>
      <c r="NP127" s="34"/>
      <c r="NQ127" s="34"/>
      <c r="NR127" s="34"/>
      <c r="NS127" s="34"/>
      <c r="NT127" s="34"/>
      <c r="NU127" s="34"/>
      <c r="NV127" s="34"/>
      <c r="NW127" s="34"/>
      <c r="NX127" s="34"/>
      <c r="NY127" s="34"/>
      <c r="NZ127" s="34"/>
      <c r="OA127" s="34"/>
      <c r="OB127" s="34"/>
      <c r="OC127" s="34"/>
      <c r="OD127" s="34"/>
      <c r="OE127" s="34"/>
      <c r="OF127" s="34"/>
      <c r="OG127" s="34"/>
      <c r="OH127" s="34"/>
      <c r="OI127" s="34"/>
      <c r="OJ127" s="34"/>
      <c r="OK127" s="34"/>
      <c r="OL127" s="34"/>
      <c r="OM127" s="34"/>
      <c r="ON127" s="34"/>
      <c r="OO127" s="34"/>
      <c r="OP127" s="34"/>
      <c r="OQ127" s="34"/>
      <c r="OR127" s="34"/>
      <c r="OS127" s="34"/>
      <c r="OT127" s="34"/>
      <c r="OU127" s="34"/>
      <c r="OV127" s="34"/>
      <c r="OW127" s="34"/>
      <c r="OX127" s="34"/>
      <c r="OY127" s="34"/>
      <c r="OZ127" s="34"/>
      <c r="PA127" s="34"/>
      <c r="PB127" s="34"/>
      <c r="PC127" s="34"/>
      <c r="PD127" s="34"/>
      <c r="PE127" s="34"/>
      <c r="PF127" s="34"/>
      <c r="PG127" s="34"/>
      <c r="PH127" s="34"/>
      <c r="PI127" s="34"/>
      <c r="PJ127" s="34"/>
      <c r="PK127" s="34"/>
      <c r="PL127" s="34"/>
      <c r="PM127" s="34"/>
      <c r="PN127" s="34"/>
      <c r="PO127" s="34"/>
      <c r="PP127" s="34"/>
      <c r="PQ127" s="34"/>
      <c r="PR127" s="34"/>
      <c r="PS127" s="34"/>
      <c r="PT127" s="34"/>
      <c r="PU127" s="34"/>
      <c r="PV127" s="34"/>
      <c r="PW127" s="34"/>
      <c r="PX127" s="34"/>
      <c r="PY127" s="34"/>
      <c r="PZ127" s="34"/>
      <c r="QA127" s="34"/>
      <c r="QB127" s="34"/>
      <c r="QC127" s="34"/>
      <c r="QD127" s="34"/>
      <c r="QE127" s="34"/>
      <c r="QF127" s="34"/>
      <c r="QG127" s="34"/>
      <c r="QH127" s="34"/>
      <c r="QI127" s="34"/>
      <c r="QJ127" s="34"/>
      <c r="QK127" s="34"/>
      <c r="QL127" s="34"/>
      <c r="QM127" s="34"/>
      <c r="QN127" s="34"/>
      <c r="QO127" s="34"/>
      <c r="QP127" s="34"/>
      <c r="QQ127" s="34"/>
      <c r="QR127" s="34"/>
      <c r="QS127" s="34"/>
      <c r="QT127" s="34"/>
      <c r="QU127" s="34"/>
      <c r="QV127" s="34"/>
      <c r="QW127" s="34"/>
      <c r="QX127" s="34"/>
      <c r="QY127" s="34"/>
      <c r="QZ127" s="34"/>
      <c r="RA127" s="34"/>
      <c r="RB127" s="34"/>
      <c r="RC127" s="34"/>
      <c r="RD127" s="34"/>
      <c r="RE127" s="34"/>
      <c r="RF127" s="34"/>
      <c r="RG127" s="34"/>
      <c r="RH127" s="34"/>
      <c r="RI127" s="34"/>
      <c r="RJ127" s="34"/>
      <c r="RK127" s="34"/>
      <c r="RL127" s="34"/>
      <c r="RM127" s="34"/>
      <c r="RN127" s="34"/>
      <c r="RO127" s="34"/>
      <c r="RP127" s="34"/>
      <c r="RQ127" s="34"/>
      <c r="RR127" s="34"/>
      <c r="RS127" s="34"/>
      <c r="RT127" s="34"/>
      <c r="RU127" s="34"/>
      <c r="RV127" s="34"/>
      <c r="RW127" s="34"/>
      <c r="RX127" s="34"/>
      <c r="RY127" s="34"/>
      <c r="RZ127" s="34"/>
      <c r="SA127" s="34"/>
      <c r="SB127" s="34"/>
      <c r="SC127" s="34"/>
      <c r="SD127" s="34"/>
      <c r="SE127" s="34"/>
      <c r="SF127" s="34"/>
      <c r="SG127" s="34"/>
      <c r="SH127" s="34"/>
      <c r="SI127" s="34"/>
      <c r="SJ127" s="34"/>
      <c r="SK127" s="34"/>
      <c r="SL127" s="34"/>
      <c r="SM127" s="34"/>
      <c r="SN127" s="34"/>
      <c r="SO127" s="34"/>
      <c r="SP127" s="34"/>
      <c r="SQ127" s="34"/>
      <c r="SR127" s="34"/>
      <c r="SS127" s="34"/>
      <c r="ST127" s="34"/>
      <c r="SU127" s="34"/>
      <c r="SV127" s="34"/>
      <c r="SW127" s="34"/>
      <c r="SX127" s="34"/>
      <c r="SY127" s="34"/>
      <c r="SZ127" s="34"/>
      <c r="TA127" s="34"/>
      <c r="TB127" s="34"/>
      <c r="TC127" s="34"/>
      <c r="TD127" s="34"/>
      <c r="TE127" s="34"/>
      <c r="TF127" s="34"/>
      <c r="TG127" s="34"/>
      <c r="TH127" s="34"/>
      <c r="TI127" s="34"/>
      <c r="TJ127" s="34"/>
      <c r="TK127" s="34"/>
      <c r="TL127" s="34"/>
      <c r="TM127" s="34"/>
      <c r="TN127" s="34"/>
      <c r="TO127" s="34"/>
      <c r="TP127" s="34"/>
      <c r="TQ127" s="34"/>
      <c r="TR127" s="34"/>
      <c r="TS127" s="34"/>
      <c r="TT127" s="34"/>
      <c r="TU127" s="34"/>
      <c r="TV127" s="34"/>
      <c r="TW127" s="34"/>
      <c r="TX127" s="34"/>
      <c r="TY127" s="34"/>
      <c r="TZ127" s="34"/>
      <c r="UA127" s="34"/>
      <c r="UB127" s="34"/>
      <c r="UC127" s="34"/>
      <c r="UD127" s="34"/>
      <c r="UE127" s="34"/>
      <c r="UF127" s="34"/>
      <c r="UG127" s="34"/>
      <c r="UH127" s="34"/>
      <c r="UI127" s="34"/>
      <c r="UJ127" s="34"/>
      <c r="UK127" s="34"/>
      <c r="UL127" s="34"/>
      <c r="UM127" s="34"/>
      <c r="UN127" s="34"/>
      <c r="UO127" s="34"/>
      <c r="UP127" s="34"/>
      <c r="UQ127" s="34"/>
      <c r="UR127" s="34"/>
      <c r="US127" s="34"/>
      <c r="UT127" s="34"/>
      <c r="UU127" s="34"/>
      <c r="UV127" s="34"/>
      <c r="UW127" s="34"/>
      <c r="UX127" s="34"/>
      <c r="UY127" s="34"/>
      <c r="UZ127" s="34"/>
      <c r="VA127" s="34"/>
      <c r="VB127" s="34"/>
      <c r="VC127" s="34"/>
      <c r="VD127" s="34"/>
      <c r="VE127" s="34"/>
      <c r="VF127" s="34"/>
      <c r="VG127" s="34"/>
      <c r="VH127" s="34"/>
      <c r="VI127" s="34"/>
      <c r="VJ127" s="34"/>
      <c r="VK127" s="34"/>
      <c r="VL127" s="34"/>
      <c r="VM127" s="34"/>
      <c r="VN127" s="34"/>
      <c r="VO127" s="34"/>
      <c r="VP127" s="34"/>
      <c r="VQ127" s="34"/>
      <c r="VR127" s="34"/>
      <c r="VS127" s="34"/>
      <c r="VT127" s="34"/>
      <c r="VU127" s="34"/>
      <c r="VV127" s="34"/>
      <c r="VW127" s="34"/>
      <c r="VX127" s="34"/>
      <c r="VY127" s="34"/>
      <c r="VZ127" s="34"/>
      <c r="WA127" s="34"/>
      <c r="WB127" s="34"/>
      <c r="WC127" s="34"/>
      <c r="WD127" s="34"/>
      <c r="WE127" s="34"/>
      <c r="WF127" s="34"/>
      <c r="WG127" s="34"/>
      <c r="WH127" s="34"/>
      <c r="WI127" s="34"/>
      <c r="WJ127" s="34"/>
      <c r="WK127" s="34"/>
      <c r="WL127" s="34"/>
      <c r="WM127" s="34"/>
      <c r="WN127" s="34"/>
      <c r="WO127" s="34"/>
      <c r="WP127" s="34"/>
      <c r="WQ127" s="34"/>
      <c r="WR127" s="34"/>
      <c r="WS127" s="34"/>
      <c r="WT127" s="34"/>
      <c r="WU127" s="34"/>
      <c r="WV127" s="34"/>
      <c r="WW127" s="34"/>
      <c r="WX127" s="34"/>
      <c r="WY127" s="34"/>
      <c r="WZ127" s="34"/>
      <c r="XA127" s="34"/>
      <c r="XB127" s="34"/>
      <c r="XC127" s="34"/>
      <c r="XD127" s="34"/>
      <c r="XE127" s="34"/>
      <c r="XF127" s="34"/>
      <c r="XG127" s="34"/>
      <c r="XH127" s="34"/>
      <c r="XI127" s="34"/>
      <c r="XJ127" s="34"/>
      <c r="XK127" s="34"/>
      <c r="XL127" s="34"/>
      <c r="XM127" s="34"/>
      <c r="XN127" s="34"/>
      <c r="XO127" s="34"/>
      <c r="XP127" s="34"/>
      <c r="XQ127" s="34"/>
      <c r="XR127" s="34"/>
      <c r="XS127" s="34"/>
      <c r="XT127" s="34"/>
      <c r="XU127" s="34"/>
      <c r="XV127" s="34"/>
      <c r="XW127" s="34"/>
      <c r="XX127" s="34"/>
      <c r="XY127" s="34"/>
      <c r="XZ127" s="34"/>
      <c r="YA127" s="34"/>
      <c r="YB127" s="34"/>
      <c r="YC127" s="34"/>
      <c r="YD127" s="34"/>
      <c r="YE127" s="34"/>
      <c r="YF127" s="34"/>
      <c r="YG127" s="34"/>
      <c r="YH127" s="34"/>
      <c r="YI127" s="34"/>
      <c r="YJ127" s="34"/>
      <c r="YK127" s="34"/>
      <c r="YL127" s="34"/>
      <c r="YM127" s="34"/>
      <c r="YN127" s="34"/>
      <c r="YO127" s="34"/>
      <c r="YP127" s="34"/>
      <c r="YQ127" s="34"/>
      <c r="YR127" s="34"/>
      <c r="YS127" s="34"/>
      <c r="YT127" s="34"/>
      <c r="YU127" s="34"/>
      <c r="YV127" s="34"/>
      <c r="YW127" s="34"/>
      <c r="YX127" s="34"/>
      <c r="YY127" s="34"/>
      <c r="YZ127" s="34"/>
      <c r="ZA127" s="34"/>
      <c r="ZB127" s="34"/>
      <c r="ZC127" s="34"/>
      <c r="ZD127" s="34"/>
      <c r="ZE127" s="34"/>
      <c r="ZF127" s="34"/>
      <c r="ZG127" s="34"/>
      <c r="ZH127" s="34"/>
      <c r="ZI127" s="34"/>
      <c r="ZJ127" s="34"/>
      <c r="ZK127" s="34"/>
      <c r="ZL127" s="34"/>
      <c r="ZM127" s="34"/>
      <c r="ZN127" s="34"/>
      <c r="ZO127" s="34"/>
      <c r="ZP127" s="34"/>
      <c r="ZQ127" s="34"/>
      <c r="ZR127" s="34"/>
      <c r="ZS127" s="34"/>
      <c r="ZT127" s="34"/>
      <c r="ZU127" s="34"/>
      <c r="ZV127" s="34"/>
      <c r="ZW127" s="34"/>
      <c r="ZX127" s="34"/>
      <c r="ZY127" s="34"/>
      <c r="ZZ127" s="34"/>
      <c r="AAA127" s="34"/>
      <c r="AAB127" s="34"/>
      <c r="AAC127" s="34"/>
      <c r="AAD127" s="34"/>
      <c r="AAE127" s="34"/>
      <c r="AAF127" s="34"/>
      <c r="AAG127" s="34"/>
      <c r="AAH127" s="34"/>
      <c r="AAI127" s="34"/>
      <c r="AAJ127" s="34"/>
      <c r="AAK127" s="34"/>
      <c r="AAL127" s="34"/>
      <c r="AAM127" s="34"/>
      <c r="AAN127" s="34"/>
      <c r="AAO127" s="34"/>
      <c r="AAP127" s="34"/>
      <c r="AAQ127" s="34"/>
      <c r="AAR127" s="34"/>
      <c r="AAS127" s="34"/>
      <c r="AAT127" s="34"/>
      <c r="AAU127" s="34"/>
      <c r="AAV127" s="34"/>
      <c r="AAW127" s="34"/>
      <c r="AAX127" s="34"/>
      <c r="AAY127" s="34"/>
      <c r="AAZ127" s="34"/>
      <c r="ABA127" s="34"/>
      <c r="ABB127" s="34"/>
      <c r="ABC127" s="34"/>
      <c r="ABD127" s="34"/>
      <c r="ABE127" s="34"/>
      <c r="ABF127" s="34"/>
      <c r="ABG127" s="34"/>
      <c r="ABH127" s="34"/>
      <c r="ABI127" s="34"/>
      <c r="ABJ127" s="34"/>
      <c r="ABK127" s="34"/>
      <c r="ABL127" s="34"/>
      <c r="ABM127" s="34"/>
      <c r="ABN127" s="34"/>
      <c r="ABO127" s="34"/>
      <c r="ABP127" s="34"/>
      <c r="ABQ127" s="34"/>
      <c r="ABR127" s="34"/>
      <c r="ABS127" s="34"/>
      <c r="ABT127" s="34"/>
      <c r="ABU127" s="34"/>
      <c r="ABV127" s="34"/>
      <c r="ABW127" s="34"/>
      <c r="ABX127" s="34"/>
      <c r="ABY127" s="34"/>
      <c r="ABZ127" s="34"/>
      <c r="ACA127" s="34"/>
      <c r="ACB127" s="34"/>
      <c r="ACC127" s="34"/>
      <c r="ACD127" s="34"/>
      <c r="ACE127" s="34"/>
      <c r="ACF127" s="34"/>
      <c r="ACG127" s="34"/>
      <c r="ACH127" s="34"/>
      <c r="ACI127" s="34"/>
      <c r="ACJ127" s="34"/>
      <c r="ACK127" s="34"/>
      <c r="ACL127" s="34"/>
      <c r="ACM127" s="34"/>
      <c r="ACN127" s="34"/>
      <c r="ACO127" s="34"/>
      <c r="ACP127" s="34"/>
      <c r="ACQ127" s="34"/>
      <c r="ACR127" s="34"/>
      <c r="ACS127" s="34"/>
      <c r="ACT127" s="34"/>
      <c r="ACU127" s="34"/>
      <c r="ACV127" s="34"/>
      <c r="ACW127" s="34"/>
      <c r="ACX127" s="34"/>
      <c r="ACY127" s="34"/>
      <c r="ACZ127" s="34"/>
      <c r="ADA127" s="34"/>
      <c r="ADB127" s="34"/>
      <c r="ADC127" s="34"/>
      <c r="ADD127" s="34"/>
      <c r="ADE127" s="34"/>
      <c r="ADF127" s="34"/>
      <c r="ADG127" s="34"/>
      <c r="ADH127" s="34"/>
      <c r="ADI127" s="34"/>
      <c r="ADJ127" s="34"/>
      <c r="ADK127" s="34"/>
      <c r="ADL127" s="34"/>
      <c r="ADM127" s="34"/>
      <c r="ADN127" s="34"/>
      <c r="ADO127" s="34"/>
      <c r="ADP127" s="34"/>
      <c r="ADQ127" s="34"/>
      <c r="ADR127" s="34"/>
      <c r="ADS127" s="34"/>
      <c r="ADT127" s="34"/>
      <c r="ADU127" s="34"/>
      <c r="ADV127" s="34"/>
      <c r="ADW127" s="34"/>
      <c r="ADX127" s="34"/>
      <c r="ADY127" s="34"/>
      <c r="ADZ127" s="34"/>
      <c r="AEA127" s="34"/>
      <c r="AEB127" s="34"/>
      <c r="AEC127" s="34"/>
      <c r="AED127" s="34"/>
      <c r="AEE127" s="34"/>
      <c r="AEF127" s="34"/>
      <c r="AEG127" s="34"/>
      <c r="AEH127" s="34"/>
      <c r="AEI127" s="34"/>
      <c r="AEJ127" s="34"/>
      <c r="AEK127" s="34"/>
      <c r="AEL127" s="34"/>
      <c r="AEM127" s="34"/>
      <c r="AEN127" s="34"/>
      <c r="AEO127" s="34"/>
      <c r="AEP127" s="34"/>
      <c r="AEQ127" s="34"/>
      <c r="AER127" s="34"/>
      <c r="AES127" s="34"/>
      <c r="AET127" s="34"/>
      <c r="AEU127" s="34"/>
      <c r="AEV127" s="34"/>
      <c r="AEW127" s="34"/>
      <c r="AEX127" s="34"/>
      <c r="AEY127" s="34"/>
      <c r="AEZ127" s="34"/>
      <c r="AFA127" s="34"/>
      <c r="AFB127" s="34"/>
      <c r="AFC127" s="34"/>
      <c r="AFD127" s="34"/>
      <c r="AFE127" s="34"/>
      <c r="AFF127" s="34"/>
      <c r="AFG127" s="34"/>
      <c r="AFH127" s="34"/>
      <c r="AFI127" s="34"/>
      <c r="AFJ127" s="34"/>
      <c r="AFK127" s="34"/>
      <c r="AFL127" s="34"/>
      <c r="AFM127" s="34"/>
      <c r="AFN127" s="34"/>
      <c r="AFO127" s="34"/>
      <c r="AFP127" s="34"/>
      <c r="AFQ127" s="34"/>
      <c r="AFR127" s="34"/>
      <c r="AFS127" s="34"/>
      <c r="AFT127" s="34"/>
      <c r="AFU127" s="34"/>
      <c r="AFV127" s="34"/>
      <c r="AFW127" s="34"/>
      <c r="AFX127" s="34"/>
      <c r="AFY127" s="34"/>
      <c r="AFZ127" s="34"/>
      <c r="AGA127" s="34"/>
      <c r="AGB127" s="34"/>
      <c r="AGC127" s="34"/>
      <c r="AGD127" s="34"/>
      <c r="AGE127" s="34"/>
      <c r="AGF127" s="34"/>
      <c r="AGG127" s="34"/>
      <c r="AGH127" s="34"/>
      <c r="AGI127" s="34"/>
      <c r="AGJ127" s="34"/>
      <c r="AGK127" s="34"/>
      <c r="AGL127" s="34"/>
      <c r="AGM127" s="34"/>
      <c r="AGN127" s="34"/>
      <c r="AGO127" s="34"/>
      <c r="AGP127" s="34"/>
      <c r="AGQ127" s="34"/>
      <c r="AGR127" s="34"/>
      <c r="AGS127" s="34"/>
      <c r="AGT127" s="34"/>
      <c r="AGU127" s="34"/>
      <c r="AGV127" s="34"/>
      <c r="AGW127" s="34"/>
      <c r="AGX127" s="34"/>
      <c r="AGY127" s="34"/>
      <c r="AGZ127" s="34"/>
      <c r="AHA127" s="34"/>
      <c r="AHB127" s="34"/>
      <c r="AHC127" s="34"/>
      <c r="AHD127" s="34"/>
      <c r="AHE127" s="34"/>
      <c r="AHF127" s="34"/>
      <c r="AHG127" s="34"/>
      <c r="AHH127" s="34"/>
      <c r="AHI127" s="34"/>
      <c r="AHJ127" s="34"/>
      <c r="AHK127" s="34"/>
      <c r="AHL127" s="34"/>
      <c r="AHM127" s="34"/>
      <c r="AHN127" s="34"/>
      <c r="AHO127" s="34"/>
      <c r="AHP127" s="34"/>
      <c r="AHQ127" s="34"/>
      <c r="AHR127" s="34"/>
      <c r="AHS127" s="34"/>
      <c r="AHT127" s="34"/>
      <c r="AHU127" s="34"/>
      <c r="AHV127" s="34"/>
      <c r="AHW127" s="34"/>
      <c r="AHX127" s="34"/>
      <c r="AHY127" s="34"/>
      <c r="AHZ127" s="34"/>
      <c r="AIA127" s="34"/>
      <c r="AIB127" s="34"/>
      <c r="AIC127" s="34"/>
      <c r="AID127" s="34"/>
      <c r="AIE127" s="34"/>
      <c r="AIF127" s="34"/>
      <c r="AIG127" s="34"/>
      <c r="AIH127" s="34"/>
      <c r="AII127" s="34"/>
      <c r="AIJ127" s="34"/>
      <c r="AIK127" s="34"/>
      <c r="AIL127" s="34"/>
      <c r="AIM127" s="34"/>
      <c r="AIN127" s="34"/>
      <c r="AIO127" s="34"/>
      <c r="AIP127" s="34"/>
      <c r="AIQ127" s="34"/>
      <c r="AIR127" s="34"/>
      <c r="AIS127" s="34"/>
      <c r="AIT127" s="34"/>
      <c r="AIU127" s="34"/>
      <c r="AIV127" s="34"/>
      <c r="AIW127" s="34"/>
      <c r="AIX127" s="34"/>
      <c r="AIY127" s="34"/>
      <c r="AIZ127" s="34"/>
      <c r="AJA127" s="34"/>
      <c r="AJB127" s="34"/>
      <c r="AJC127" s="34"/>
      <c r="AJD127" s="34"/>
      <c r="AJE127" s="34"/>
      <c r="AJF127" s="34"/>
      <c r="AJG127" s="34"/>
      <c r="AJH127" s="34"/>
      <c r="AJI127" s="34"/>
      <c r="AJJ127" s="34"/>
      <c r="AJK127" s="34"/>
      <c r="AJL127" s="34"/>
      <c r="AJM127" s="34"/>
      <c r="AJN127" s="34"/>
      <c r="AJO127" s="34"/>
      <c r="AJP127" s="34"/>
      <c r="AJQ127" s="34"/>
      <c r="AJR127" s="34"/>
      <c r="AJS127" s="34"/>
      <c r="AJT127" s="34"/>
      <c r="AJU127" s="34"/>
      <c r="AJV127" s="34"/>
      <c r="AJW127" s="34"/>
      <c r="AJX127" s="34"/>
      <c r="AJY127" s="34"/>
      <c r="AJZ127" s="34"/>
      <c r="AKA127" s="34"/>
      <c r="AKB127" s="34"/>
      <c r="AKC127" s="34"/>
      <c r="AKD127" s="34"/>
      <c r="AKE127" s="34"/>
      <c r="AKF127" s="34"/>
      <c r="AKG127" s="34"/>
      <c r="AKH127" s="34"/>
      <c r="AKI127" s="34"/>
      <c r="AKJ127" s="34"/>
      <c r="AKK127" s="34"/>
      <c r="AKL127" s="34"/>
      <c r="AKM127" s="34"/>
      <c r="AKN127" s="34"/>
      <c r="AKO127" s="34"/>
      <c r="AKP127" s="34"/>
      <c r="AKQ127" s="34"/>
      <c r="AKR127" s="34"/>
      <c r="AKS127" s="34"/>
      <c r="AKT127" s="34"/>
      <c r="AKU127" s="34"/>
      <c r="AKV127" s="34"/>
      <c r="AKW127" s="34"/>
      <c r="AKX127" s="34"/>
      <c r="AKY127" s="34"/>
      <c r="AKZ127" s="34"/>
      <c r="ALA127" s="34"/>
      <c r="ALB127" s="34"/>
      <c r="ALC127" s="34"/>
      <c r="ALD127" s="34"/>
      <c r="ALE127" s="34"/>
      <c r="ALF127" s="34"/>
      <c r="ALG127" s="34"/>
      <c r="ALH127" s="34"/>
      <c r="ALI127" s="34"/>
      <c r="ALJ127" s="34"/>
      <c r="ALK127" s="34"/>
      <c r="ALL127" s="34"/>
      <c r="ALM127" s="34"/>
      <c r="ALN127" s="34"/>
      <c r="ALO127" s="34"/>
      <c r="ALP127" s="34"/>
      <c r="ALQ127" s="34"/>
      <c r="ALR127" s="34"/>
      <c r="ALS127" s="34"/>
      <c r="ALT127" s="34"/>
      <c r="ALU127" s="34"/>
      <c r="ALV127" s="34"/>
      <c r="ALW127" s="34"/>
      <c r="ALX127" s="34"/>
      <c r="ALY127" s="34"/>
      <c r="ALZ127" s="34"/>
      <c r="AMA127" s="34"/>
      <c r="AMB127" s="34"/>
      <c r="AMC127" s="34"/>
      <c r="AMD127" s="34"/>
      <c r="AME127" s="34"/>
      <c r="AMF127" s="34"/>
      <c r="AMG127" s="34"/>
      <c r="AMH127" s="34"/>
      <c r="AMI127" s="34"/>
      <c r="AMJ127" s="34"/>
      <c r="AMK127" s="34"/>
    </row>
    <row r="128" spans="1:1025" ht="15.75" thickBot="1" x14ac:dyDescent="0.3"/>
    <row r="129" spans="1:11" ht="23.25" x14ac:dyDescent="0.35">
      <c r="A129" s="33"/>
      <c r="B129" s="105" t="s">
        <v>25</v>
      </c>
      <c r="C129" s="105"/>
      <c r="D129" s="105"/>
      <c r="E129" s="105"/>
      <c r="F129" s="105"/>
      <c r="G129" s="105"/>
      <c r="H129" s="105"/>
      <c r="I129" s="105"/>
      <c r="J129" s="105"/>
      <c r="K129" s="105"/>
    </row>
    <row r="130" spans="1:11" ht="23.25" x14ac:dyDescent="0.35">
      <c r="A130" s="33"/>
      <c r="B130" s="106" t="s">
        <v>195</v>
      </c>
      <c r="C130" s="106"/>
      <c r="D130" s="106"/>
      <c r="E130" s="106"/>
      <c r="F130" s="106"/>
      <c r="G130" s="106"/>
      <c r="H130" s="106"/>
      <c r="I130" s="106"/>
      <c r="J130" s="106"/>
      <c r="K130" s="106"/>
    </row>
    <row r="131" spans="1:11" ht="24" thickBot="1" x14ac:dyDescent="0.4">
      <c r="A131" s="34"/>
      <c r="B131" s="107" t="s">
        <v>158</v>
      </c>
      <c r="C131" s="107"/>
      <c r="D131" s="107"/>
      <c r="E131" s="107"/>
      <c r="F131" s="107"/>
      <c r="G131" s="107"/>
      <c r="H131" s="107"/>
      <c r="I131" s="107"/>
      <c r="J131" s="107"/>
      <c r="K131" s="107"/>
    </row>
    <row r="132" spans="1:11" ht="18.75" thickBot="1" x14ac:dyDescent="0.3">
      <c r="A132" s="34"/>
      <c r="B132" s="108" t="s">
        <v>27</v>
      </c>
      <c r="C132" s="108"/>
      <c r="D132" s="108"/>
      <c r="E132" s="108"/>
      <c r="F132" s="108"/>
      <c r="G132" s="109" t="s">
        <v>28</v>
      </c>
      <c r="H132" s="109"/>
      <c r="I132" s="109"/>
      <c r="J132" s="109"/>
      <c r="K132" s="109"/>
    </row>
    <row r="133" spans="1:11" ht="17.25" thickBot="1" x14ac:dyDescent="0.3">
      <c r="A133" s="34"/>
      <c r="B133" s="35" t="s">
        <v>29</v>
      </c>
      <c r="C133" s="35" t="s">
        <v>142</v>
      </c>
      <c r="D133" s="35" t="s">
        <v>143</v>
      </c>
      <c r="E133" s="35" t="s">
        <v>159</v>
      </c>
      <c r="F133" s="35" t="s">
        <v>30</v>
      </c>
      <c r="G133" s="35" t="s">
        <v>29</v>
      </c>
      <c r="H133" s="35" t="s">
        <v>142</v>
      </c>
      <c r="I133" s="35" t="s">
        <v>143</v>
      </c>
      <c r="J133" s="35" t="s">
        <v>159</v>
      </c>
      <c r="K133" s="35" t="s">
        <v>30</v>
      </c>
    </row>
    <row r="134" spans="1:11" ht="16.5" x14ac:dyDescent="0.25">
      <c r="A134" s="34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16.5" x14ac:dyDescent="0.25">
      <c r="A135" s="34"/>
      <c r="B135" s="14" t="s">
        <v>31</v>
      </c>
      <c r="C135" s="14"/>
      <c r="D135" s="14"/>
      <c r="E135" s="14"/>
      <c r="F135" s="14"/>
      <c r="G135" s="14" t="s">
        <v>32</v>
      </c>
      <c r="H135" s="76"/>
      <c r="I135" s="76"/>
      <c r="J135" s="76"/>
      <c r="K135" s="14"/>
    </row>
    <row r="136" spans="1:11" ht="17.25" x14ac:dyDescent="0.3">
      <c r="A136" s="34"/>
      <c r="B136" s="38" t="s">
        <v>33</v>
      </c>
      <c r="C136" s="52"/>
      <c r="D136" s="52"/>
      <c r="E136" s="45">
        <v>0</v>
      </c>
      <c r="F136" s="52">
        <f>SUM(C136:E136)</f>
        <v>0</v>
      </c>
      <c r="G136" s="38" t="s">
        <v>34</v>
      </c>
      <c r="H136" s="39"/>
      <c r="I136" s="39"/>
      <c r="J136" s="77">
        <v>0</v>
      </c>
      <c r="K136" s="45">
        <f>SUM(H136:J136)</f>
        <v>0</v>
      </c>
    </row>
    <row r="137" spans="1:11" ht="17.25" x14ac:dyDescent="0.3">
      <c r="A137" s="34"/>
      <c r="B137" s="38" t="s">
        <v>35</v>
      </c>
      <c r="C137" s="52"/>
      <c r="D137" s="52">
        <v>17.350000000000001</v>
      </c>
      <c r="E137" s="45">
        <v>0</v>
      </c>
      <c r="F137" s="52">
        <f t="shared" ref="F137:F207" si="3">SUM(C137:E137)</f>
        <v>17.350000000000001</v>
      </c>
      <c r="G137" s="38" t="s">
        <v>36</v>
      </c>
      <c r="H137" s="39"/>
      <c r="I137" s="39"/>
      <c r="J137" s="77">
        <v>0</v>
      </c>
      <c r="K137" s="45">
        <f t="shared" ref="K137:K177" si="4">SUM(H137:J137)</f>
        <v>0</v>
      </c>
    </row>
    <row r="138" spans="1:11" ht="17.25" x14ac:dyDescent="0.3">
      <c r="A138" s="34"/>
      <c r="B138" s="38" t="s">
        <v>37</v>
      </c>
      <c r="C138" s="52"/>
      <c r="D138" s="52">
        <v>76.45</v>
      </c>
      <c r="E138" s="45">
        <v>0</v>
      </c>
      <c r="F138" s="52">
        <f t="shared" si="3"/>
        <v>76.45</v>
      </c>
      <c r="G138" s="38" t="s">
        <v>38</v>
      </c>
      <c r="H138" s="39"/>
      <c r="I138" s="39"/>
      <c r="J138" s="77">
        <v>0</v>
      </c>
      <c r="K138" s="45">
        <f t="shared" si="4"/>
        <v>0</v>
      </c>
    </row>
    <row r="139" spans="1:11" ht="17.25" x14ac:dyDescent="0.3">
      <c r="A139" s="34"/>
      <c r="B139" s="38" t="s">
        <v>39</v>
      </c>
      <c r="C139" s="52"/>
      <c r="D139" s="52">
        <v>51.64</v>
      </c>
      <c r="E139" s="45">
        <v>0</v>
      </c>
      <c r="F139" s="52">
        <f t="shared" si="3"/>
        <v>51.64</v>
      </c>
      <c r="G139" s="38" t="s">
        <v>40</v>
      </c>
      <c r="H139" s="39">
        <v>42752.63</v>
      </c>
      <c r="I139" s="39"/>
      <c r="J139" s="77">
        <v>0</v>
      </c>
      <c r="K139" s="129">
        <f t="shared" si="4"/>
        <v>42752.63</v>
      </c>
    </row>
    <row r="140" spans="1:11" ht="17.25" x14ac:dyDescent="0.3">
      <c r="A140" s="34"/>
      <c r="B140" s="38" t="s">
        <v>41</v>
      </c>
      <c r="C140" s="63">
        <v>329.95</v>
      </c>
      <c r="D140" s="52">
        <v>102.36</v>
      </c>
      <c r="E140" s="45">
        <v>0</v>
      </c>
      <c r="F140" s="52">
        <f t="shared" si="3"/>
        <v>432.31</v>
      </c>
      <c r="G140" s="38" t="s">
        <v>42</v>
      </c>
      <c r="H140" s="39"/>
      <c r="I140" s="39"/>
      <c r="J140" s="77">
        <v>0</v>
      </c>
      <c r="K140" s="45">
        <f t="shared" si="4"/>
        <v>0</v>
      </c>
    </row>
    <row r="141" spans="1:11" ht="17.25" x14ac:dyDescent="0.3">
      <c r="A141" s="34"/>
      <c r="B141" s="38" t="s">
        <v>43</v>
      </c>
      <c r="C141" s="52"/>
      <c r="D141" s="52"/>
      <c r="E141" s="45">
        <v>0</v>
      </c>
      <c r="F141" s="52">
        <f t="shared" si="3"/>
        <v>0</v>
      </c>
      <c r="G141" s="38" t="s">
        <v>44</v>
      </c>
      <c r="H141" s="39"/>
      <c r="I141" s="39"/>
      <c r="J141" s="77">
        <v>0</v>
      </c>
      <c r="K141" s="45">
        <f t="shared" si="4"/>
        <v>0</v>
      </c>
    </row>
    <row r="142" spans="1:11" ht="17.25" x14ac:dyDescent="0.3">
      <c r="A142" s="34"/>
      <c r="B142" s="38" t="s">
        <v>45</v>
      </c>
      <c r="C142" s="52"/>
      <c r="D142" s="52"/>
      <c r="E142" s="45">
        <v>0</v>
      </c>
      <c r="F142" s="52">
        <f t="shared" si="3"/>
        <v>0</v>
      </c>
      <c r="G142" s="38" t="s">
        <v>46</v>
      </c>
      <c r="H142" s="39"/>
      <c r="I142" s="39"/>
      <c r="J142" s="77">
        <v>0</v>
      </c>
      <c r="K142" s="45">
        <f t="shared" si="4"/>
        <v>0</v>
      </c>
    </row>
    <row r="143" spans="1:11" ht="17.25" x14ac:dyDescent="0.3">
      <c r="A143" s="34"/>
      <c r="B143" s="38" t="s">
        <v>47</v>
      </c>
      <c r="C143" s="52"/>
      <c r="D143" s="52"/>
      <c r="E143" s="45">
        <v>0</v>
      </c>
      <c r="F143" s="52">
        <f t="shared" si="3"/>
        <v>0</v>
      </c>
      <c r="G143" s="38" t="s">
        <v>48</v>
      </c>
      <c r="H143" s="39"/>
      <c r="I143" s="39"/>
      <c r="J143" s="77">
        <v>0</v>
      </c>
      <c r="K143" s="45">
        <f t="shared" si="4"/>
        <v>0</v>
      </c>
    </row>
    <row r="144" spans="1:11" ht="17.25" x14ac:dyDescent="0.3">
      <c r="A144" s="34"/>
      <c r="B144" s="38" t="s">
        <v>49</v>
      </c>
      <c r="C144" s="52"/>
      <c r="D144" s="52">
        <v>21.2</v>
      </c>
      <c r="E144" s="45">
        <v>0</v>
      </c>
      <c r="F144" s="52">
        <f t="shared" si="3"/>
        <v>21.2</v>
      </c>
      <c r="G144" s="38" t="s">
        <v>50</v>
      </c>
      <c r="H144" s="39"/>
      <c r="I144" s="39"/>
      <c r="J144" s="77">
        <v>0</v>
      </c>
      <c r="K144" s="45">
        <f t="shared" si="4"/>
        <v>0</v>
      </c>
    </row>
    <row r="145" spans="1:11" ht="17.25" x14ac:dyDescent="0.3">
      <c r="A145" s="34"/>
      <c r="B145" s="38" t="s">
        <v>51</v>
      </c>
      <c r="C145" s="52"/>
      <c r="D145" s="52"/>
      <c r="E145" s="45">
        <v>0</v>
      </c>
      <c r="F145" s="52">
        <f t="shared" si="3"/>
        <v>0</v>
      </c>
      <c r="G145" s="38" t="s">
        <v>52</v>
      </c>
      <c r="H145" s="39"/>
      <c r="I145" s="39"/>
      <c r="J145" s="77">
        <v>0</v>
      </c>
      <c r="K145" s="45">
        <f t="shared" si="4"/>
        <v>0</v>
      </c>
    </row>
    <row r="146" spans="1:11" ht="17.25" x14ac:dyDescent="0.3">
      <c r="A146" s="34"/>
      <c r="B146" s="38" t="s">
        <v>53</v>
      </c>
      <c r="C146" s="52"/>
      <c r="D146" s="52"/>
      <c r="E146" s="45">
        <v>0</v>
      </c>
      <c r="F146" s="52">
        <f t="shared" si="3"/>
        <v>0</v>
      </c>
      <c r="G146" s="38" t="s">
        <v>54</v>
      </c>
      <c r="H146" s="39"/>
      <c r="I146" s="39"/>
      <c r="J146" s="77">
        <v>0</v>
      </c>
      <c r="K146" s="45">
        <f t="shared" si="4"/>
        <v>0</v>
      </c>
    </row>
    <row r="147" spans="1:11" ht="17.25" x14ac:dyDescent="0.3">
      <c r="A147" s="34"/>
      <c r="B147" s="78" t="s">
        <v>160</v>
      </c>
      <c r="C147" s="52"/>
      <c r="D147" s="52"/>
      <c r="E147" s="45">
        <v>0</v>
      </c>
      <c r="F147" s="52">
        <f t="shared" si="3"/>
        <v>0</v>
      </c>
      <c r="G147" s="38" t="s">
        <v>56</v>
      </c>
      <c r="H147" s="39"/>
      <c r="I147" s="39"/>
      <c r="J147" s="77">
        <v>0</v>
      </c>
      <c r="K147" s="45">
        <f t="shared" si="4"/>
        <v>0</v>
      </c>
    </row>
    <row r="148" spans="1:11" ht="17.25" x14ac:dyDescent="0.3">
      <c r="A148" s="34"/>
      <c r="B148" s="38"/>
      <c r="C148" s="79"/>
      <c r="D148" s="79"/>
      <c r="E148" s="45"/>
      <c r="F148" s="52"/>
      <c r="G148" s="38" t="s">
        <v>58</v>
      </c>
      <c r="H148" s="39"/>
      <c r="I148" s="39"/>
      <c r="J148" s="77">
        <v>0</v>
      </c>
      <c r="K148" s="45">
        <f>SUM(H148:J148)</f>
        <v>0</v>
      </c>
    </row>
    <row r="149" spans="1:11" ht="17.25" x14ac:dyDescent="0.3">
      <c r="A149" s="34"/>
      <c r="B149" s="80" t="s">
        <v>57</v>
      </c>
      <c r="C149" s="79"/>
      <c r="D149" s="79"/>
      <c r="E149" s="45"/>
      <c r="F149" s="52"/>
      <c r="G149" s="38" t="s">
        <v>60</v>
      </c>
      <c r="H149" s="39"/>
      <c r="I149" s="39"/>
      <c r="J149" s="77">
        <v>0</v>
      </c>
      <c r="K149" s="45">
        <f t="shared" si="4"/>
        <v>0</v>
      </c>
    </row>
    <row r="150" spans="1:11" ht="17.25" x14ac:dyDescent="0.3">
      <c r="A150" s="34"/>
      <c r="B150" s="38" t="s">
        <v>59</v>
      </c>
      <c r="C150" s="52"/>
      <c r="D150" s="52">
        <v>865.23</v>
      </c>
      <c r="E150" s="45">
        <v>0</v>
      </c>
      <c r="F150" s="52">
        <f t="shared" si="3"/>
        <v>865.23</v>
      </c>
      <c r="G150" s="38" t="s">
        <v>62</v>
      </c>
      <c r="H150" s="39"/>
      <c r="I150" s="39"/>
      <c r="J150" s="77">
        <v>0</v>
      </c>
      <c r="K150" s="45">
        <f t="shared" si="4"/>
        <v>0</v>
      </c>
    </row>
    <row r="151" spans="1:11" ht="17.25" x14ac:dyDescent="0.3">
      <c r="A151" s="34"/>
      <c r="B151" s="38" t="s">
        <v>61</v>
      </c>
      <c r="C151" s="52"/>
      <c r="D151" s="52">
        <v>1440.79</v>
      </c>
      <c r="E151" s="45">
        <v>0</v>
      </c>
      <c r="F151" s="52">
        <f t="shared" si="3"/>
        <v>1440.79</v>
      </c>
      <c r="G151" s="38" t="s">
        <v>64</v>
      </c>
      <c r="H151" s="39"/>
      <c r="I151" s="39"/>
      <c r="J151" s="77">
        <v>0</v>
      </c>
      <c r="K151" s="45">
        <f t="shared" si="4"/>
        <v>0</v>
      </c>
    </row>
    <row r="152" spans="1:11" ht="17.25" x14ac:dyDescent="0.3">
      <c r="A152" s="34"/>
      <c r="B152" s="38" t="s">
        <v>63</v>
      </c>
      <c r="C152" s="52"/>
      <c r="D152" s="52">
        <v>262.5</v>
      </c>
      <c r="E152" s="45">
        <v>0</v>
      </c>
      <c r="F152" s="52">
        <f t="shared" si="3"/>
        <v>262.5</v>
      </c>
      <c r="G152" s="38" t="s">
        <v>66</v>
      </c>
      <c r="H152" s="39"/>
      <c r="I152" s="39"/>
      <c r="J152" s="77">
        <v>0</v>
      </c>
      <c r="K152" s="45">
        <f t="shared" si="4"/>
        <v>0</v>
      </c>
    </row>
    <row r="153" spans="1:11" ht="17.25" x14ac:dyDescent="0.3">
      <c r="A153" s="34"/>
      <c r="B153" s="38" t="s">
        <v>65</v>
      </c>
      <c r="C153" s="52"/>
      <c r="D153" s="52"/>
      <c r="E153" s="45">
        <v>0</v>
      </c>
      <c r="F153" s="52">
        <f t="shared" si="3"/>
        <v>0</v>
      </c>
      <c r="G153" s="38" t="s">
        <v>68</v>
      </c>
      <c r="H153" s="39"/>
      <c r="I153" s="39"/>
      <c r="J153" s="77">
        <v>0</v>
      </c>
      <c r="K153" s="45">
        <f t="shared" si="4"/>
        <v>0</v>
      </c>
    </row>
    <row r="154" spans="1:11" ht="17.25" x14ac:dyDescent="0.3">
      <c r="A154" s="34"/>
      <c r="B154" s="38" t="s">
        <v>67</v>
      </c>
      <c r="C154" s="63">
        <v>295.24</v>
      </c>
      <c r="D154" s="52"/>
      <c r="E154" s="45">
        <v>0</v>
      </c>
      <c r="F154" s="52">
        <f t="shared" si="3"/>
        <v>295.24</v>
      </c>
      <c r="G154" s="78" t="s">
        <v>161</v>
      </c>
      <c r="H154" s="39"/>
      <c r="I154" s="39"/>
      <c r="J154" s="77">
        <v>0</v>
      </c>
      <c r="K154" s="45">
        <f t="shared" si="4"/>
        <v>0</v>
      </c>
    </row>
    <row r="155" spans="1:11" ht="17.25" x14ac:dyDescent="0.3">
      <c r="A155" s="34"/>
      <c r="B155" s="38" t="s">
        <v>69</v>
      </c>
      <c r="C155" s="52"/>
      <c r="D155" s="52">
        <v>1360.28</v>
      </c>
      <c r="E155" s="45">
        <v>0</v>
      </c>
      <c r="F155" s="52">
        <f t="shared" si="3"/>
        <v>1360.28</v>
      </c>
      <c r="G155" s="38"/>
      <c r="H155" s="39"/>
      <c r="I155" s="39"/>
      <c r="J155" s="77"/>
      <c r="K155" s="45"/>
    </row>
    <row r="156" spans="1:11" ht="17.25" x14ac:dyDescent="0.3">
      <c r="A156" s="34"/>
      <c r="B156" s="38" t="s">
        <v>72</v>
      </c>
      <c r="C156" s="52"/>
      <c r="D156" s="52"/>
      <c r="E156" s="45">
        <v>0</v>
      </c>
      <c r="F156" s="52">
        <f t="shared" si="3"/>
        <v>0</v>
      </c>
      <c r="G156" s="81" t="s">
        <v>71</v>
      </c>
      <c r="H156" s="39"/>
      <c r="I156" s="39"/>
      <c r="J156" s="77"/>
      <c r="K156" s="45"/>
    </row>
    <row r="157" spans="1:11" ht="17.25" x14ac:dyDescent="0.3">
      <c r="A157" s="34"/>
      <c r="B157" s="38" t="s">
        <v>74</v>
      </c>
      <c r="C157" s="63">
        <v>183</v>
      </c>
      <c r="D157" s="52"/>
      <c r="E157" s="45">
        <v>0</v>
      </c>
      <c r="F157" s="52">
        <f t="shared" si="3"/>
        <v>183</v>
      </c>
      <c r="G157" s="38" t="s">
        <v>73</v>
      </c>
      <c r="H157" s="39"/>
      <c r="I157" s="39"/>
      <c r="J157" s="77">
        <v>0</v>
      </c>
      <c r="K157" s="45">
        <f t="shared" si="4"/>
        <v>0</v>
      </c>
    </row>
    <row r="158" spans="1:11" ht="17.25" x14ac:dyDescent="0.3">
      <c r="A158" s="34"/>
      <c r="B158" s="38" t="s">
        <v>76</v>
      </c>
      <c r="C158" s="63">
        <v>84</v>
      </c>
      <c r="D158" s="52"/>
      <c r="E158" s="45">
        <v>0</v>
      </c>
      <c r="F158" s="52">
        <f t="shared" si="3"/>
        <v>84</v>
      </c>
      <c r="G158" s="38" t="s">
        <v>75</v>
      </c>
      <c r="H158" s="39"/>
      <c r="I158" s="39"/>
      <c r="J158" s="77">
        <v>0</v>
      </c>
      <c r="K158" s="45">
        <f t="shared" si="4"/>
        <v>0</v>
      </c>
    </row>
    <row r="159" spans="1:11" ht="17.25" x14ac:dyDescent="0.3">
      <c r="A159" s="34"/>
      <c r="B159" s="38" t="s">
        <v>78</v>
      </c>
      <c r="C159" s="52"/>
      <c r="D159" s="52"/>
      <c r="E159" s="45">
        <v>0</v>
      </c>
      <c r="F159" s="52">
        <f t="shared" si="3"/>
        <v>0</v>
      </c>
      <c r="G159" s="38" t="s">
        <v>77</v>
      </c>
      <c r="H159" s="39"/>
      <c r="I159" s="39"/>
      <c r="J159" s="77">
        <v>0</v>
      </c>
      <c r="K159" s="45">
        <f t="shared" si="4"/>
        <v>0</v>
      </c>
    </row>
    <row r="160" spans="1:11" ht="17.25" x14ac:dyDescent="0.3">
      <c r="A160" s="34"/>
      <c r="B160" s="38" t="s">
        <v>80</v>
      </c>
      <c r="C160" s="52"/>
      <c r="D160" s="52"/>
      <c r="E160" s="45">
        <v>0</v>
      </c>
      <c r="F160" s="52">
        <f t="shared" si="3"/>
        <v>0</v>
      </c>
      <c r="G160" s="38" t="s">
        <v>79</v>
      </c>
      <c r="H160" s="39"/>
      <c r="I160" s="39"/>
      <c r="J160" s="77">
        <v>0</v>
      </c>
      <c r="K160" s="45">
        <f t="shared" si="4"/>
        <v>0</v>
      </c>
    </row>
    <row r="161" spans="1:11" ht="17.25" x14ac:dyDescent="0.3">
      <c r="A161" s="34"/>
      <c r="B161" s="38" t="s">
        <v>82</v>
      </c>
      <c r="C161" s="52"/>
      <c r="D161" s="52"/>
      <c r="E161" s="45">
        <v>0</v>
      </c>
      <c r="F161" s="52">
        <f t="shared" si="3"/>
        <v>0</v>
      </c>
      <c r="G161" s="38" t="s">
        <v>81</v>
      </c>
      <c r="H161" s="39"/>
      <c r="I161" s="39"/>
      <c r="J161" s="77">
        <v>0</v>
      </c>
      <c r="K161" s="45">
        <f t="shared" si="4"/>
        <v>0</v>
      </c>
    </row>
    <row r="162" spans="1:11" ht="17.25" x14ac:dyDescent="0.3">
      <c r="A162" s="34"/>
      <c r="B162" s="38" t="s">
        <v>84</v>
      </c>
      <c r="C162" s="52"/>
      <c r="D162" s="52">
        <v>592.58000000000004</v>
      </c>
      <c r="E162" s="45">
        <v>0</v>
      </c>
      <c r="F162" s="52">
        <f t="shared" si="3"/>
        <v>592.58000000000004</v>
      </c>
      <c r="G162" s="38" t="s">
        <v>83</v>
      </c>
      <c r="H162" s="39">
        <v>0</v>
      </c>
      <c r="I162" s="39"/>
      <c r="J162" s="77">
        <v>0</v>
      </c>
      <c r="K162" s="45">
        <f t="shared" si="4"/>
        <v>0</v>
      </c>
    </row>
    <row r="163" spans="1:11" ht="17.25" x14ac:dyDescent="0.3">
      <c r="A163" s="34"/>
      <c r="B163" s="38" t="s">
        <v>86</v>
      </c>
      <c r="C163" s="52"/>
      <c r="D163" s="52"/>
      <c r="E163" s="45">
        <v>0</v>
      </c>
      <c r="F163" s="52">
        <f t="shared" si="3"/>
        <v>0</v>
      </c>
      <c r="G163" s="38" t="s">
        <v>85</v>
      </c>
      <c r="H163" s="39"/>
      <c r="I163" s="131">
        <v>124.04</v>
      </c>
      <c r="J163" s="77">
        <v>0</v>
      </c>
      <c r="K163" s="45">
        <f t="shared" si="4"/>
        <v>124.04</v>
      </c>
    </row>
    <row r="164" spans="1:11" ht="17.25" x14ac:dyDescent="0.3">
      <c r="A164" s="34"/>
      <c r="B164" s="38" t="s">
        <v>88</v>
      </c>
      <c r="C164" s="52"/>
      <c r="D164" s="52"/>
      <c r="E164" s="45">
        <v>0</v>
      </c>
      <c r="F164" s="52">
        <f t="shared" si="3"/>
        <v>0</v>
      </c>
      <c r="G164" s="38" t="s">
        <v>87</v>
      </c>
      <c r="H164" s="77"/>
      <c r="I164" s="77"/>
      <c r="J164" s="77">
        <v>0</v>
      </c>
      <c r="K164" s="45">
        <f t="shared" si="4"/>
        <v>0</v>
      </c>
    </row>
    <row r="165" spans="1:11" ht="17.25" x14ac:dyDescent="0.3">
      <c r="A165" s="34"/>
      <c r="B165" s="38" t="s">
        <v>89</v>
      </c>
      <c r="C165" s="52"/>
      <c r="D165" s="52"/>
      <c r="E165" s="45">
        <v>0</v>
      </c>
      <c r="F165" s="52">
        <f t="shared" si="3"/>
        <v>0</v>
      </c>
      <c r="G165" s="78" t="s">
        <v>162</v>
      </c>
      <c r="H165" s="77"/>
      <c r="I165" s="77"/>
      <c r="J165" s="77">
        <v>0</v>
      </c>
      <c r="K165" s="45">
        <f t="shared" si="4"/>
        <v>0</v>
      </c>
    </row>
    <row r="166" spans="1:11" ht="17.25" x14ac:dyDescent="0.3">
      <c r="A166" s="34"/>
      <c r="B166" s="38" t="s">
        <v>91</v>
      </c>
      <c r="C166" s="52"/>
      <c r="D166" s="52"/>
      <c r="E166" s="45">
        <v>0</v>
      </c>
      <c r="F166" s="52">
        <f t="shared" si="3"/>
        <v>0</v>
      </c>
      <c r="G166" s="78" t="s">
        <v>163</v>
      </c>
      <c r="H166" s="77"/>
      <c r="I166" s="77"/>
      <c r="J166" s="77">
        <v>0</v>
      </c>
      <c r="K166" s="45">
        <f t="shared" si="4"/>
        <v>0</v>
      </c>
    </row>
    <row r="167" spans="1:11" ht="17.25" x14ac:dyDescent="0.3">
      <c r="A167" s="34"/>
      <c r="B167" s="38" t="s">
        <v>93</v>
      </c>
      <c r="C167" s="52"/>
      <c r="D167" s="52"/>
      <c r="E167" s="45">
        <v>0</v>
      </c>
      <c r="F167" s="52">
        <f t="shared" si="3"/>
        <v>0</v>
      </c>
      <c r="G167" s="78" t="s">
        <v>164</v>
      </c>
      <c r="H167" s="77"/>
      <c r="I167" s="77"/>
      <c r="J167" s="77">
        <v>0</v>
      </c>
      <c r="K167" s="45">
        <f t="shared" si="4"/>
        <v>0</v>
      </c>
    </row>
    <row r="168" spans="1:11" ht="17.25" x14ac:dyDescent="0.3">
      <c r="A168" s="34"/>
      <c r="B168" s="38" t="s">
        <v>95</v>
      </c>
      <c r="C168" s="52"/>
      <c r="D168" s="52"/>
      <c r="E168" s="45">
        <v>0</v>
      </c>
      <c r="F168" s="52">
        <f t="shared" si="3"/>
        <v>0</v>
      </c>
      <c r="G168" s="78" t="s">
        <v>165</v>
      </c>
      <c r="H168" s="77"/>
      <c r="I168" s="39"/>
      <c r="J168" s="77">
        <v>0</v>
      </c>
      <c r="K168" s="45">
        <f t="shared" si="4"/>
        <v>0</v>
      </c>
    </row>
    <row r="169" spans="1:11" ht="17.25" x14ac:dyDescent="0.3">
      <c r="A169" s="34"/>
      <c r="B169" s="82" t="s">
        <v>166</v>
      </c>
      <c r="C169" s="52"/>
      <c r="E169" s="45">
        <v>0</v>
      </c>
      <c r="F169" s="52">
        <f t="shared" si="3"/>
        <v>0</v>
      </c>
      <c r="G169" s="78" t="s">
        <v>167</v>
      </c>
      <c r="H169" s="39"/>
      <c r="I169" s="77"/>
      <c r="J169" s="77">
        <v>0</v>
      </c>
      <c r="K169" s="45">
        <f t="shared" si="4"/>
        <v>0</v>
      </c>
    </row>
    <row r="170" spans="1:11" ht="17.25" x14ac:dyDescent="0.3">
      <c r="A170" s="34"/>
      <c r="B170" s="38" t="s">
        <v>96</v>
      </c>
      <c r="C170" s="79"/>
      <c r="D170" s="52"/>
      <c r="E170" s="45">
        <v>0</v>
      </c>
      <c r="F170" s="52">
        <f t="shared" si="3"/>
        <v>0</v>
      </c>
      <c r="G170" s="38"/>
      <c r="H170" s="77"/>
      <c r="I170" s="77"/>
      <c r="J170" s="77"/>
      <c r="K170" s="45"/>
    </row>
    <row r="171" spans="1:11" ht="17.25" x14ac:dyDescent="0.3">
      <c r="A171" s="34"/>
      <c r="B171" s="38" t="s">
        <v>97</v>
      </c>
      <c r="C171" s="63">
        <v>887.97</v>
      </c>
      <c r="D171" s="99"/>
      <c r="E171" s="45">
        <v>0</v>
      </c>
      <c r="F171" s="52">
        <f t="shared" si="3"/>
        <v>887.97</v>
      </c>
      <c r="G171" s="81" t="s">
        <v>90</v>
      </c>
      <c r="H171" s="77"/>
      <c r="I171" s="77"/>
      <c r="J171" s="77"/>
      <c r="K171" s="45"/>
    </row>
    <row r="172" spans="1:11" ht="17.25" x14ac:dyDescent="0.3">
      <c r="A172" s="34"/>
      <c r="B172" s="38" t="s">
        <v>98</v>
      </c>
      <c r="C172" s="52"/>
      <c r="D172" s="99"/>
      <c r="E172" s="45">
        <v>0</v>
      </c>
      <c r="F172" s="52">
        <f t="shared" si="3"/>
        <v>0</v>
      </c>
      <c r="G172" s="38" t="s">
        <v>92</v>
      </c>
      <c r="H172" s="77"/>
      <c r="I172" s="77"/>
      <c r="J172" s="77">
        <v>0</v>
      </c>
      <c r="K172" s="45">
        <f t="shared" si="4"/>
        <v>0</v>
      </c>
    </row>
    <row r="173" spans="1:11" ht="17.25" x14ac:dyDescent="0.3">
      <c r="A173" s="34"/>
      <c r="B173" s="38" t="s">
        <v>70</v>
      </c>
      <c r="C173" s="52"/>
      <c r="D173" s="52">
        <v>4384.3</v>
      </c>
      <c r="E173" s="45">
        <v>0</v>
      </c>
      <c r="F173" s="52">
        <f t="shared" si="3"/>
        <v>4384.3</v>
      </c>
      <c r="G173" s="38" t="s">
        <v>94</v>
      </c>
      <c r="H173" s="77"/>
      <c r="I173" s="77"/>
      <c r="J173" s="77">
        <v>0</v>
      </c>
      <c r="K173" s="45">
        <f t="shared" si="4"/>
        <v>0</v>
      </c>
    </row>
    <row r="174" spans="1:11" ht="17.25" x14ac:dyDescent="0.3">
      <c r="A174" s="34"/>
      <c r="B174" s="38" t="s">
        <v>99</v>
      </c>
      <c r="C174" s="52"/>
      <c r="D174" s="52">
        <v>500</v>
      </c>
      <c r="E174" s="45">
        <v>0</v>
      </c>
      <c r="F174" s="52">
        <f t="shared" si="3"/>
        <v>500</v>
      </c>
      <c r="G174" s="78" t="s">
        <v>168</v>
      </c>
      <c r="H174" s="77"/>
      <c r="I174" s="77"/>
      <c r="J174" s="77">
        <v>0</v>
      </c>
      <c r="K174" s="45">
        <f t="shared" si="4"/>
        <v>0</v>
      </c>
    </row>
    <row r="175" spans="1:11" ht="17.25" x14ac:dyDescent="0.3">
      <c r="A175" s="34"/>
      <c r="B175" s="38" t="s">
        <v>100</v>
      </c>
      <c r="C175" s="52"/>
      <c r="D175" s="52"/>
      <c r="E175" s="45">
        <v>0</v>
      </c>
      <c r="F175" s="52">
        <f t="shared" si="3"/>
        <v>0</v>
      </c>
      <c r="G175" s="38" t="s">
        <v>55</v>
      </c>
      <c r="H175" s="77"/>
      <c r="I175" s="77"/>
      <c r="J175" s="77"/>
      <c r="K175" s="45"/>
    </row>
    <row r="176" spans="1:11" ht="17.25" x14ac:dyDescent="0.3">
      <c r="A176" s="34"/>
      <c r="B176" s="38" t="s">
        <v>102</v>
      </c>
      <c r="C176" s="79"/>
      <c r="D176" s="79"/>
      <c r="E176" s="45">
        <v>0</v>
      </c>
      <c r="F176" s="52">
        <f t="shared" si="3"/>
        <v>0</v>
      </c>
      <c r="G176" s="83" t="s">
        <v>169</v>
      </c>
      <c r="H176" s="77"/>
      <c r="I176" s="77"/>
      <c r="J176" s="77"/>
      <c r="K176" s="45"/>
    </row>
    <row r="177" spans="1:11" ht="17.25" x14ac:dyDescent="0.3">
      <c r="A177" s="34"/>
      <c r="B177" s="38" t="s">
        <v>103</v>
      </c>
      <c r="C177" s="79"/>
      <c r="D177" s="79"/>
      <c r="E177" s="45">
        <v>0</v>
      </c>
      <c r="F177" s="52">
        <f t="shared" si="3"/>
        <v>0</v>
      </c>
      <c r="G177" s="78" t="s">
        <v>170</v>
      </c>
      <c r="H177" s="77"/>
      <c r="I177" s="39"/>
      <c r="J177" s="77">
        <v>0</v>
      </c>
      <c r="K177" s="45">
        <f t="shared" si="4"/>
        <v>0</v>
      </c>
    </row>
    <row r="178" spans="1:11" ht="17.25" x14ac:dyDescent="0.3">
      <c r="A178" s="34"/>
      <c r="B178" s="38" t="s">
        <v>104</v>
      </c>
      <c r="C178" s="79"/>
      <c r="D178" s="79"/>
      <c r="E178" s="45">
        <v>0</v>
      </c>
      <c r="F178" s="52">
        <f t="shared" si="3"/>
        <v>0</v>
      </c>
      <c r="G178" s="38"/>
      <c r="H178" s="77"/>
      <c r="I178" s="77"/>
      <c r="J178" s="77"/>
      <c r="K178" s="45" t="s">
        <v>55</v>
      </c>
    </row>
    <row r="179" spans="1:11" ht="17.25" x14ac:dyDescent="0.3">
      <c r="A179" s="34"/>
      <c r="B179" s="38" t="s">
        <v>105</v>
      </c>
      <c r="C179" s="79"/>
      <c r="D179" s="79"/>
      <c r="E179" s="45">
        <v>0</v>
      </c>
      <c r="F179" s="52">
        <f t="shared" si="3"/>
        <v>0</v>
      </c>
      <c r="G179" s="38"/>
      <c r="H179" s="77"/>
      <c r="I179" s="77"/>
      <c r="J179" s="77"/>
      <c r="K179" s="45" t="s">
        <v>55</v>
      </c>
    </row>
    <row r="180" spans="1:11" ht="17.25" x14ac:dyDescent="0.3">
      <c r="A180" s="34"/>
      <c r="B180" s="38" t="s">
        <v>106</v>
      </c>
      <c r="C180" s="52"/>
      <c r="D180" s="52"/>
      <c r="E180" s="45">
        <v>0</v>
      </c>
      <c r="F180" s="52">
        <f t="shared" si="3"/>
        <v>0</v>
      </c>
      <c r="G180" s="38"/>
      <c r="H180" s="77"/>
      <c r="I180" s="77"/>
      <c r="J180" s="77"/>
      <c r="K180" s="45" t="s">
        <v>55</v>
      </c>
    </row>
    <row r="181" spans="1:11" ht="17.25" x14ac:dyDescent="0.3">
      <c r="A181" s="34"/>
      <c r="B181" s="38" t="s">
        <v>107</v>
      </c>
      <c r="C181" s="52"/>
      <c r="D181" s="52"/>
      <c r="E181" s="45">
        <v>0</v>
      </c>
      <c r="F181" s="52">
        <f t="shared" si="3"/>
        <v>0</v>
      </c>
      <c r="G181" s="38"/>
      <c r="H181" s="77"/>
      <c r="I181" s="77"/>
      <c r="J181" s="77"/>
      <c r="K181" s="45"/>
    </row>
    <row r="182" spans="1:11" ht="17.25" x14ac:dyDescent="0.3">
      <c r="A182" s="34"/>
      <c r="B182" s="38" t="s">
        <v>108</v>
      </c>
      <c r="C182" s="52"/>
      <c r="D182" s="52"/>
      <c r="E182" s="45">
        <v>0</v>
      </c>
      <c r="F182" s="52">
        <f t="shared" si="3"/>
        <v>0</v>
      </c>
      <c r="G182" s="38"/>
      <c r="H182" s="77"/>
      <c r="I182" s="77"/>
      <c r="J182" s="77"/>
      <c r="K182" s="45"/>
    </row>
    <row r="183" spans="1:11" ht="17.25" x14ac:dyDescent="0.3">
      <c r="A183" s="34"/>
      <c r="B183" s="38" t="s">
        <v>109</v>
      </c>
      <c r="C183" s="52"/>
      <c r="D183" s="52"/>
      <c r="E183" s="45">
        <v>0</v>
      </c>
      <c r="F183" s="52">
        <f t="shared" si="3"/>
        <v>0</v>
      </c>
      <c r="G183" s="38"/>
      <c r="H183" s="77"/>
      <c r="I183" s="77"/>
      <c r="J183" s="77"/>
      <c r="K183" s="45" t="s">
        <v>55</v>
      </c>
    </row>
    <row r="184" spans="1:11" ht="17.25" x14ac:dyDescent="0.3">
      <c r="A184" s="34"/>
      <c r="B184" s="78" t="s">
        <v>171</v>
      </c>
      <c r="C184" s="79"/>
      <c r="D184" s="79"/>
      <c r="E184" s="45">
        <v>0</v>
      </c>
      <c r="F184" s="52">
        <f t="shared" si="3"/>
        <v>0</v>
      </c>
      <c r="G184" s="38"/>
      <c r="H184" s="77"/>
      <c r="I184" s="77"/>
      <c r="J184" s="77"/>
      <c r="K184" s="45"/>
    </row>
    <row r="185" spans="1:11" ht="17.25" x14ac:dyDescent="0.3">
      <c r="A185" s="34"/>
      <c r="B185" s="82" t="s">
        <v>172</v>
      </c>
      <c r="C185" s="79"/>
      <c r="D185" s="79"/>
      <c r="E185" s="45">
        <v>0</v>
      </c>
      <c r="F185" s="52">
        <f t="shared" si="3"/>
        <v>0</v>
      </c>
      <c r="G185" s="38"/>
      <c r="H185" s="77"/>
      <c r="I185" s="77"/>
      <c r="J185" s="77"/>
      <c r="K185" s="45"/>
    </row>
    <row r="186" spans="1:11" ht="17.25" x14ac:dyDescent="0.3">
      <c r="A186" s="34"/>
      <c r="B186" s="38"/>
      <c r="C186" s="79"/>
      <c r="D186" s="79"/>
      <c r="E186" s="45"/>
      <c r="F186" s="52"/>
      <c r="G186" s="38"/>
      <c r="H186" s="77"/>
      <c r="I186" s="77"/>
      <c r="J186" s="77"/>
      <c r="K186" s="45" t="s">
        <v>55</v>
      </c>
    </row>
    <row r="187" spans="1:11" ht="17.25" x14ac:dyDescent="0.3">
      <c r="A187" s="34"/>
      <c r="B187" s="80" t="s">
        <v>110</v>
      </c>
      <c r="C187" s="79"/>
      <c r="D187" s="79"/>
      <c r="E187" s="45"/>
      <c r="F187" s="52"/>
      <c r="G187" s="38"/>
      <c r="H187" s="77"/>
      <c r="I187" s="77"/>
      <c r="J187" s="77"/>
      <c r="K187" s="45" t="s">
        <v>55</v>
      </c>
    </row>
    <row r="188" spans="1:11" ht="17.25" x14ac:dyDescent="0.3">
      <c r="A188" s="34"/>
      <c r="B188" s="38" t="s">
        <v>111</v>
      </c>
      <c r="C188" s="79"/>
      <c r="D188" s="79"/>
      <c r="E188" s="45">
        <v>0</v>
      </c>
      <c r="F188" s="52">
        <f t="shared" si="3"/>
        <v>0</v>
      </c>
      <c r="G188" s="38"/>
      <c r="H188" s="77"/>
      <c r="I188" s="77"/>
      <c r="J188" s="77"/>
      <c r="K188" s="45" t="s">
        <v>55</v>
      </c>
    </row>
    <row r="189" spans="1:11" ht="17.25" x14ac:dyDescent="0.3">
      <c r="A189" s="34"/>
      <c r="B189" s="38" t="s">
        <v>112</v>
      </c>
      <c r="C189" s="79"/>
      <c r="D189" s="79"/>
      <c r="E189" s="45">
        <v>0</v>
      </c>
      <c r="F189" s="52">
        <f t="shared" si="3"/>
        <v>0</v>
      </c>
      <c r="G189" s="38"/>
      <c r="H189" s="77"/>
      <c r="I189" s="77"/>
      <c r="J189" s="77"/>
      <c r="K189" s="45"/>
    </row>
    <row r="190" spans="1:11" ht="17.25" x14ac:dyDescent="0.3">
      <c r="A190" s="34"/>
      <c r="B190" s="38" t="s">
        <v>113</v>
      </c>
      <c r="C190" s="79"/>
      <c r="D190" s="52"/>
      <c r="E190" s="45">
        <v>0</v>
      </c>
      <c r="F190" s="52">
        <f t="shared" si="3"/>
        <v>0</v>
      </c>
      <c r="G190" s="38"/>
      <c r="H190" s="77"/>
      <c r="I190" s="77"/>
      <c r="J190" s="77"/>
      <c r="K190" s="45"/>
    </row>
    <row r="191" spans="1:11" ht="17.25" x14ac:dyDescent="0.3">
      <c r="A191" s="34"/>
      <c r="B191" s="78" t="s">
        <v>173</v>
      </c>
      <c r="C191" s="79"/>
      <c r="D191" s="79"/>
      <c r="E191" s="45">
        <v>0</v>
      </c>
      <c r="F191" s="52">
        <f t="shared" si="3"/>
        <v>0</v>
      </c>
      <c r="G191" s="38"/>
      <c r="H191" s="77"/>
      <c r="I191" s="77"/>
      <c r="J191" s="77"/>
      <c r="K191" s="45"/>
    </row>
    <row r="192" spans="1:11" ht="17.25" x14ac:dyDescent="0.3">
      <c r="A192" s="34"/>
      <c r="B192" s="78" t="s">
        <v>174</v>
      </c>
      <c r="C192" s="79"/>
      <c r="D192" s="79"/>
      <c r="E192" s="45">
        <v>0</v>
      </c>
      <c r="F192" s="52">
        <f t="shared" si="3"/>
        <v>0</v>
      </c>
      <c r="G192" s="38"/>
      <c r="H192" s="77"/>
      <c r="I192" s="77"/>
      <c r="J192" s="77"/>
      <c r="K192" s="45"/>
    </row>
    <row r="193" spans="1:11" ht="17.25" x14ac:dyDescent="0.3">
      <c r="A193" s="34"/>
      <c r="B193" s="38"/>
      <c r="C193" s="79"/>
      <c r="D193" s="79"/>
      <c r="E193" s="45"/>
      <c r="F193" s="52"/>
      <c r="G193" s="38"/>
      <c r="H193" s="77"/>
      <c r="I193" s="77"/>
      <c r="J193" s="77"/>
      <c r="K193" s="45"/>
    </row>
    <row r="194" spans="1:11" ht="17.25" x14ac:dyDescent="0.3">
      <c r="A194" s="34"/>
      <c r="B194" s="80" t="s">
        <v>114</v>
      </c>
      <c r="C194" s="79"/>
      <c r="D194" s="79"/>
      <c r="E194" s="45"/>
      <c r="F194" s="52"/>
      <c r="G194" s="38"/>
      <c r="H194" s="77"/>
      <c r="I194" s="77"/>
      <c r="J194" s="77"/>
      <c r="K194" s="45"/>
    </row>
    <row r="195" spans="1:11" ht="17.25" x14ac:dyDescent="0.3">
      <c r="A195" s="34"/>
      <c r="B195" s="38" t="s">
        <v>115</v>
      </c>
      <c r="C195" s="52"/>
      <c r="D195" s="52">
        <v>14661.6</v>
      </c>
      <c r="E195" s="45">
        <v>0</v>
      </c>
      <c r="F195" s="52">
        <f t="shared" si="3"/>
        <v>14661.6</v>
      </c>
      <c r="G195" s="38"/>
      <c r="H195" s="77"/>
      <c r="I195" s="77"/>
      <c r="J195" s="77"/>
      <c r="K195" s="45"/>
    </row>
    <row r="196" spans="1:11" ht="17.25" x14ac:dyDescent="0.3">
      <c r="A196" s="34"/>
      <c r="B196" s="38" t="s">
        <v>116</v>
      </c>
      <c r="C196" s="52"/>
      <c r="D196" s="52">
        <v>3638.08</v>
      </c>
      <c r="E196" s="45">
        <v>0</v>
      </c>
      <c r="F196" s="52">
        <f t="shared" si="3"/>
        <v>3638.08</v>
      </c>
      <c r="G196" s="38"/>
      <c r="H196" s="77"/>
      <c r="I196" s="77"/>
      <c r="J196" s="77"/>
      <c r="K196" s="45" t="s">
        <v>55</v>
      </c>
    </row>
    <row r="197" spans="1:11" ht="17.25" x14ac:dyDescent="0.3">
      <c r="A197" s="34"/>
      <c r="B197" s="38" t="s">
        <v>117</v>
      </c>
      <c r="C197" s="52"/>
      <c r="D197" s="52">
        <v>118.97</v>
      </c>
      <c r="E197" s="45">
        <v>0</v>
      </c>
      <c r="F197" s="52">
        <f t="shared" si="3"/>
        <v>118.97</v>
      </c>
      <c r="G197" s="38"/>
      <c r="H197" s="77"/>
      <c r="I197" s="77"/>
      <c r="J197" s="77"/>
      <c r="K197" s="45" t="s">
        <v>55</v>
      </c>
    </row>
    <row r="198" spans="1:11" ht="17.25" x14ac:dyDescent="0.3">
      <c r="A198" s="34"/>
      <c r="B198" s="38" t="s">
        <v>118</v>
      </c>
      <c r="C198" s="52"/>
      <c r="D198" s="52">
        <v>350.68</v>
      </c>
      <c r="E198" s="45">
        <v>0</v>
      </c>
      <c r="F198" s="52">
        <f t="shared" si="3"/>
        <v>350.68</v>
      </c>
      <c r="G198" s="38"/>
      <c r="H198" s="77"/>
      <c r="I198" s="77"/>
      <c r="J198" s="77"/>
      <c r="K198" s="45"/>
    </row>
    <row r="199" spans="1:11" ht="17.25" x14ac:dyDescent="0.3">
      <c r="A199" s="34"/>
      <c r="B199" s="38" t="s">
        <v>119</v>
      </c>
      <c r="C199" s="52"/>
      <c r="D199" s="52">
        <v>51.7</v>
      </c>
      <c r="E199" s="45">
        <v>0</v>
      </c>
      <c r="F199" s="52">
        <f t="shared" si="3"/>
        <v>51.7</v>
      </c>
      <c r="G199" s="38"/>
      <c r="H199" s="77"/>
      <c r="I199" s="77"/>
      <c r="J199" s="77"/>
      <c r="K199" s="45" t="s">
        <v>55</v>
      </c>
    </row>
    <row r="200" spans="1:11" ht="17.25" x14ac:dyDescent="0.3">
      <c r="A200" s="34"/>
      <c r="B200" s="78" t="s">
        <v>175</v>
      </c>
      <c r="C200" s="52"/>
      <c r="D200" s="52"/>
      <c r="E200" s="45">
        <v>0</v>
      </c>
      <c r="F200" s="52">
        <f t="shared" si="3"/>
        <v>0</v>
      </c>
      <c r="G200" s="38"/>
      <c r="H200" s="77"/>
      <c r="I200" s="77"/>
      <c r="J200" s="77"/>
      <c r="K200" s="45"/>
    </row>
    <row r="201" spans="1:11" ht="17.25" x14ac:dyDescent="0.3">
      <c r="A201" s="34"/>
      <c r="B201" s="38" t="s">
        <v>101</v>
      </c>
      <c r="C201" s="79"/>
      <c r="D201" s="97"/>
      <c r="E201" s="45">
        <v>0</v>
      </c>
      <c r="F201" s="52">
        <f t="shared" si="3"/>
        <v>0</v>
      </c>
      <c r="G201" s="38"/>
      <c r="H201" s="77"/>
      <c r="I201" s="77"/>
      <c r="J201" s="77"/>
      <c r="K201" s="45"/>
    </row>
    <row r="202" spans="1:11" ht="17.25" x14ac:dyDescent="0.3">
      <c r="A202" s="34"/>
      <c r="B202" s="38"/>
      <c r="C202" s="79"/>
      <c r="D202" s="79"/>
      <c r="E202" s="45"/>
      <c r="F202" s="52"/>
      <c r="G202" s="38"/>
      <c r="H202" s="77"/>
      <c r="I202" s="77"/>
      <c r="J202" s="77"/>
      <c r="K202" s="45"/>
    </row>
    <row r="203" spans="1:11" ht="17.25" x14ac:dyDescent="0.3">
      <c r="A203" s="34"/>
      <c r="B203" s="80" t="s">
        <v>120</v>
      </c>
      <c r="C203" s="79"/>
      <c r="D203" s="79"/>
      <c r="E203" s="45"/>
      <c r="F203" s="52"/>
      <c r="G203" s="38"/>
      <c r="H203" s="77"/>
      <c r="I203" s="77"/>
      <c r="J203" s="77"/>
      <c r="K203" s="45" t="s">
        <v>55</v>
      </c>
    </row>
    <row r="204" spans="1:11" ht="17.25" x14ac:dyDescent="0.3">
      <c r="A204" s="34"/>
      <c r="B204" s="38" t="s">
        <v>155</v>
      </c>
      <c r="C204" s="79"/>
      <c r="D204" s="79"/>
      <c r="E204" s="45">
        <v>0</v>
      </c>
      <c r="F204" s="52">
        <f t="shared" si="3"/>
        <v>0</v>
      </c>
      <c r="G204" s="38"/>
      <c r="H204" s="77"/>
      <c r="I204" s="77"/>
      <c r="J204" s="77"/>
      <c r="K204" s="45"/>
    </row>
    <row r="205" spans="1:11" ht="17.25" x14ac:dyDescent="0.3">
      <c r="A205" s="34"/>
      <c r="B205" s="38" t="s">
        <v>176</v>
      </c>
      <c r="C205" s="79"/>
      <c r="D205" s="79"/>
      <c r="E205" s="45">
        <v>0</v>
      </c>
      <c r="F205" s="52">
        <f t="shared" si="3"/>
        <v>0</v>
      </c>
      <c r="G205" s="38"/>
      <c r="H205" s="77"/>
      <c r="I205" s="77"/>
      <c r="J205" s="77"/>
      <c r="K205" s="45"/>
    </row>
    <row r="206" spans="1:11" ht="17.25" x14ac:dyDescent="0.3">
      <c r="A206" s="34"/>
      <c r="B206" s="78" t="s">
        <v>177</v>
      </c>
      <c r="C206" s="52"/>
      <c r="D206" s="79"/>
      <c r="E206" s="45">
        <v>0</v>
      </c>
      <c r="F206" s="52">
        <f t="shared" si="3"/>
        <v>0</v>
      </c>
      <c r="G206" s="38"/>
      <c r="H206" s="77"/>
      <c r="I206" s="77"/>
      <c r="J206" s="77"/>
      <c r="K206" s="45"/>
    </row>
    <row r="207" spans="1:11" ht="17.25" x14ac:dyDescent="0.3">
      <c r="A207" s="34"/>
      <c r="B207" s="78" t="s">
        <v>178</v>
      </c>
      <c r="C207" s="79"/>
      <c r="D207" s="79"/>
      <c r="E207" s="45">
        <v>0</v>
      </c>
      <c r="F207" s="52">
        <f t="shared" si="3"/>
        <v>0</v>
      </c>
      <c r="G207" s="38"/>
      <c r="H207" s="77"/>
      <c r="I207" s="77"/>
      <c r="J207" s="77"/>
      <c r="K207" s="45"/>
    </row>
    <row r="208" spans="1:11" ht="17.25" x14ac:dyDescent="0.3">
      <c r="A208" s="34"/>
      <c r="B208" s="38"/>
      <c r="C208" s="79"/>
      <c r="D208" s="79"/>
      <c r="E208" s="45"/>
      <c r="F208" s="52"/>
      <c r="G208" s="38"/>
      <c r="H208" s="77"/>
      <c r="I208" s="77"/>
      <c r="J208" s="77"/>
      <c r="K208" s="45"/>
    </row>
    <row r="209" spans="1:11" ht="17.25" x14ac:dyDescent="0.3">
      <c r="A209" s="34"/>
      <c r="B209" s="80" t="s">
        <v>121</v>
      </c>
      <c r="C209" s="79"/>
      <c r="D209" s="79"/>
      <c r="E209" s="45"/>
      <c r="F209" s="52"/>
      <c r="G209" s="38"/>
      <c r="H209" s="77"/>
      <c r="I209" s="77"/>
      <c r="J209" s="77"/>
      <c r="K209" s="45"/>
    </row>
    <row r="210" spans="1:11" ht="17.25" x14ac:dyDescent="0.3">
      <c r="A210" s="34"/>
      <c r="B210" s="80" t="s">
        <v>122</v>
      </c>
      <c r="C210" s="79"/>
      <c r="D210" s="79"/>
      <c r="E210" s="45"/>
      <c r="F210" s="52"/>
      <c r="G210" s="38"/>
      <c r="H210" s="77"/>
      <c r="I210" s="77"/>
      <c r="J210" s="77"/>
      <c r="K210" s="45"/>
    </row>
    <row r="211" spans="1:11" ht="17.25" x14ac:dyDescent="0.3">
      <c r="A211" s="34"/>
      <c r="B211" s="38" t="s">
        <v>123</v>
      </c>
      <c r="C211" s="52"/>
      <c r="D211" s="52"/>
      <c r="E211" s="45">
        <v>0</v>
      </c>
      <c r="F211" s="52">
        <f t="shared" ref="F211:F233" si="5">SUM(C211:E211)</f>
        <v>0</v>
      </c>
      <c r="G211" s="38"/>
      <c r="H211" s="77"/>
      <c r="I211" s="77"/>
      <c r="J211" s="77"/>
      <c r="K211" s="45"/>
    </row>
    <row r="212" spans="1:11" ht="17.25" x14ac:dyDescent="0.3">
      <c r="A212" s="34"/>
      <c r="B212" s="38" t="s">
        <v>124</v>
      </c>
      <c r="C212" s="52"/>
      <c r="D212" s="52">
        <v>46.4</v>
      </c>
      <c r="E212" s="45">
        <v>0</v>
      </c>
      <c r="F212" s="52">
        <f t="shared" si="5"/>
        <v>46.4</v>
      </c>
      <c r="G212" s="38"/>
      <c r="H212" s="77"/>
      <c r="I212" s="77"/>
      <c r="J212" s="77"/>
      <c r="K212" s="45"/>
    </row>
    <row r="213" spans="1:11" ht="17.25" x14ac:dyDescent="0.3">
      <c r="A213" s="34"/>
      <c r="B213" s="38" t="s">
        <v>125</v>
      </c>
      <c r="C213" s="52"/>
      <c r="D213" s="52">
        <v>317.88</v>
      </c>
      <c r="E213" s="45">
        <v>0</v>
      </c>
      <c r="F213" s="52">
        <f t="shared" si="5"/>
        <v>317.88</v>
      </c>
      <c r="G213" s="38"/>
      <c r="H213" s="77"/>
      <c r="I213" s="77"/>
      <c r="J213" s="77"/>
      <c r="K213" s="45"/>
    </row>
    <row r="214" spans="1:11" ht="17.25" x14ac:dyDescent="0.3">
      <c r="A214" s="34"/>
      <c r="B214" s="38" t="s">
        <v>126</v>
      </c>
      <c r="C214" s="52"/>
      <c r="D214" s="52"/>
      <c r="E214" s="45">
        <v>0</v>
      </c>
      <c r="F214" s="52">
        <f t="shared" si="5"/>
        <v>0</v>
      </c>
      <c r="G214" s="38"/>
      <c r="H214" s="77"/>
      <c r="I214" s="77"/>
      <c r="J214" s="77"/>
      <c r="K214" s="45"/>
    </row>
    <row r="215" spans="1:11" ht="17.25" x14ac:dyDescent="0.3">
      <c r="A215" s="34"/>
      <c r="B215" s="38" t="s">
        <v>127</v>
      </c>
      <c r="C215" s="52"/>
      <c r="D215" s="52"/>
      <c r="E215" s="45">
        <v>0</v>
      </c>
      <c r="F215" s="52">
        <f t="shared" si="5"/>
        <v>0</v>
      </c>
      <c r="G215" s="38"/>
      <c r="H215" s="77"/>
      <c r="I215" s="77"/>
      <c r="J215" s="77"/>
      <c r="K215" s="45"/>
    </row>
    <row r="216" spans="1:11" ht="17.25" x14ac:dyDescent="0.3">
      <c r="A216" s="34"/>
      <c r="B216" s="38" t="s">
        <v>128</v>
      </c>
      <c r="C216" s="67">
        <v>876.2</v>
      </c>
      <c r="D216" s="52"/>
      <c r="E216" s="45">
        <v>0</v>
      </c>
      <c r="F216" s="52">
        <f t="shared" si="5"/>
        <v>876.2</v>
      </c>
      <c r="G216" s="38"/>
      <c r="H216" s="77"/>
      <c r="I216" s="77"/>
      <c r="J216" s="77"/>
      <c r="K216" s="45"/>
    </row>
    <row r="217" spans="1:11" ht="17.25" x14ac:dyDescent="0.3">
      <c r="A217" s="34"/>
      <c r="B217" s="38" t="s">
        <v>129</v>
      </c>
      <c r="C217" s="52"/>
      <c r="D217" s="79"/>
      <c r="E217" s="45">
        <v>0</v>
      </c>
      <c r="F217" s="52">
        <f t="shared" si="5"/>
        <v>0</v>
      </c>
      <c r="G217" s="38"/>
      <c r="H217" s="77"/>
      <c r="I217" s="77"/>
      <c r="J217" s="77"/>
      <c r="K217" s="45" t="s">
        <v>55</v>
      </c>
    </row>
    <row r="218" spans="1:11" ht="17.25" x14ac:dyDescent="0.3">
      <c r="A218" s="34"/>
      <c r="B218" s="38" t="s">
        <v>130</v>
      </c>
      <c r="C218" s="79"/>
      <c r="D218" s="79"/>
      <c r="E218" s="45">
        <v>0</v>
      </c>
      <c r="F218" s="52">
        <f t="shared" si="5"/>
        <v>0</v>
      </c>
      <c r="G218" s="38"/>
      <c r="H218" s="77"/>
      <c r="I218" s="77"/>
      <c r="J218" s="77"/>
      <c r="K218" s="45"/>
    </row>
    <row r="219" spans="1:11" ht="17.25" x14ac:dyDescent="0.3">
      <c r="A219" s="34"/>
      <c r="B219" s="38" t="s">
        <v>131</v>
      </c>
      <c r="C219" s="79"/>
      <c r="D219" s="79">
        <v>0.75</v>
      </c>
      <c r="E219" s="45">
        <v>0</v>
      </c>
      <c r="F219" s="52">
        <f t="shared" si="5"/>
        <v>0.75</v>
      </c>
      <c r="G219" s="38"/>
      <c r="H219" s="77"/>
      <c r="I219" s="77"/>
      <c r="J219" s="77"/>
      <c r="K219" s="45" t="s">
        <v>55</v>
      </c>
    </row>
    <row r="220" spans="1:11" ht="17.25" x14ac:dyDescent="0.3">
      <c r="A220" s="34"/>
      <c r="B220" s="38" t="s">
        <v>132</v>
      </c>
      <c r="C220" s="79"/>
      <c r="D220" s="79"/>
      <c r="E220" s="45">
        <v>0</v>
      </c>
      <c r="F220" s="52">
        <f t="shared" si="5"/>
        <v>0</v>
      </c>
      <c r="G220" s="38"/>
      <c r="H220" s="77"/>
      <c r="I220" s="77"/>
      <c r="J220" s="77"/>
      <c r="K220" s="45"/>
    </row>
    <row r="221" spans="1:11" ht="17.25" x14ac:dyDescent="0.3">
      <c r="A221" s="34"/>
      <c r="B221" s="38" t="s">
        <v>133</v>
      </c>
      <c r="C221" s="79"/>
      <c r="D221" s="79"/>
      <c r="E221" s="45">
        <v>0</v>
      </c>
      <c r="F221" s="52">
        <f t="shared" si="5"/>
        <v>0</v>
      </c>
      <c r="G221" s="38"/>
      <c r="H221" s="77"/>
      <c r="I221" s="77"/>
      <c r="J221" s="77"/>
      <c r="K221" s="45"/>
    </row>
    <row r="222" spans="1:11" ht="17.25" x14ac:dyDescent="0.3">
      <c r="A222" s="34"/>
      <c r="B222" s="38" t="s">
        <v>134</v>
      </c>
      <c r="C222" s="79"/>
      <c r="D222" s="79"/>
      <c r="E222" s="45">
        <v>0</v>
      </c>
      <c r="F222" s="52">
        <f t="shared" si="5"/>
        <v>0</v>
      </c>
      <c r="G222" s="38"/>
      <c r="H222" s="77"/>
      <c r="I222" s="77"/>
      <c r="J222" s="77"/>
      <c r="K222" s="45"/>
    </row>
    <row r="223" spans="1:11" ht="17.25" x14ac:dyDescent="0.3">
      <c r="A223" s="34"/>
      <c r="B223" s="78" t="s">
        <v>179</v>
      </c>
      <c r="C223" s="79"/>
      <c r="D223" s="79"/>
      <c r="E223" s="45">
        <v>0</v>
      </c>
      <c r="F223" s="52">
        <f t="shared" si="5"/>
        <v>0</v>
      </c>
      <c r="G223" s="38"/>
      <c r="H223" s="77"/>
      <c r="I223" s="77"/>
      <c r="J223" s="77"/>
      <c r="K223" s="45"/>
    </row>
    <row r="224" spans="1:11" ht="17.25" x14ac:dyDescent="0.3">
      <c r="A224" s="34"/>
      <c r="B224" s="78" t="s">
        <v>180</v>
      </c>
      <c r="C224" s="79"/>
      <c r="D224" s="79"/>
      <c r="E224" s="45">
        <v>0</v>
      </c>
      <c r="F224" s="52">
        <f t="shared" si="5"/>
        <v>0</v>
      </c>
      <c r="G224" s="38"/>
      <c r="H224" s="77"/>
      <c r="I224" s="77"/>
      <c r="J224" s="77"/>
      <c r="K224" s="45"/>
    </row>
    <row r="225" spans="1:1025" ht="17.25" x14ac:dyDescent="0.3">
      <c r="A225" s="34"/>
      <c r="B225" s="78" t="s">
        <v>181</v>
      </c>
      <c r="C225" s="79"/>
      <c r="D225" s="79"/>
      <c r="E225" s="45">
        <v>0</v>
      </c>
      <c r="F225" s="52">
        <f t="shared" si="5"/>
        <v>0</v>
      </c>
      <c r="G225" s="38"/>
      <c r="H225" s="77"/>
      <c r="I225" s="77"/>
      <c r="J225" s="77"/>
      <c r="K225" s="45"/>
    </row>
    <row r="226" spans="1:1025" ht="17.25" x14ac:dyDescent="0.3">
      <c r="A226" s="34"/>
      <c r="B226" s="78" t="s">
        <v>182</v>
      </c>
      <c r="C226" s="79"/>
      <c r="D226" s="79"/>
      <c r="E226" s="45">
        <v>0</v>
      </c>
      <c r="F226" s="52">
        <f t="shared" si="5"/>
        <v>0</v>
      </c>
      <c r="G226" s="38"/>
      <c r="H226" s="77"/>
      <c r="I226" s="77"/>
      <c r="J226" s="77"/>
      <c r="K226" s="45"/>
    </row>
    <row r="227" spans="1:1025" ht="17.25" x14ac:dyDescent="0.3">
      <c r="A227" s="34"/>
      <c r="B227" s="78" t="s">
        <v>183</v>
      </c>
      <c r="C227" s="79"/>
      <c r="D227" s="79"/>
      <c r="E227" s="45">
        <v>0</v>
      </c>
      <c r="F227" s="52">
        <f t="shared" si="5"/>
        <v>0</v>
      </c>
      <c r="G227" s="38"/>
      <c r="H227" s="77"/>
      <c r="I227" s="77"/>
      <c r="J227" s="77"/>
      <c r="K227" s="45"/>
    </row>
    <row r="228" spans="1:1025" ht="17.25" x14ac:dyDescent="0.3">
      <c r="A228" s="34"/>
      <c r="B228" s="78" t="s">
        <v>184</v>
      </c>
      <c r="C228" s="79"/>
      <c r="D228" s="79"/>
      <c r="E228" s="45">
        <v>0</v>
      </c>
      <c r="F228" s="52">
        <f t="shared" si="5"/>
        <v>0</v>
      </c>
      <c r="G228" s="38"/>
      <c r="H228" s="77"/>
      <c r="I228" s="77"/>
      <c r="J228" s="77"/>
      <c r="K228" s="45"/>
    </row>
    <row r="229" spans="1:1025" ht="17.25" x14ac:dyDescent="0.3">
      <c r="A229" s="34"/>
      <c r="B229" s="78" t="s">
        <v>185</v>
      </c>
      <c r="C229" s="79"/>
      <c r="D229" s="79"/>
      <c r="E229" s="45">
        <v>0</v>
      </c>
      <c r="F229" s="52">
        <f t="shared" si="5"/>
        <v>0</v>
      </c>
      <c r="G229" s="38"/>
      <c r="H229" s="77"/>
      <c r="I229" s="77"/>
      <c r="J229" s="77"/>
      <c r="K229" s="45"/>
    </row>
    <row r="230" spans="1:1025" ht="17.25" x14ac:dyDescent="0.3">
      <c r="A230" s="34"/>
      <c r="B230" s="78" t="s">
        <v>186</v>
      </c>
      <c r="C230" s="79"/>
      <c r="D230" s="79"/>
      <c r="E230" s="45">
        <v>0</v>
      </c>
      <c r="F230" s="52">
        <f t="shared" si="5"/>
        <v>0</v>
      </c>
      <c r="G230" s="38"/>
      <c r="H230" s="77"/>
      <c r="I230" s="77"/>
      <c r="J230" s="77"/>
      <c r="K230" s="45"/>
    </row>
    <row r="231" spans="1:1025" ht="17.25" x14ac:dyDescent="0.3">
      <c r="A231" s="34"/>
      <c r="B231" s="38"/>
      <c r="C231" s="79"/>
      <c r="D231" s="79"/>
      <c r="E231" s="45"/>
      <c r="F231" s="52"/>
      <c r="G231" s="38"/>
      <c r="H231" s="77"/>
      <c r="I231" s="77"/>
      <c r="J231" s="77"/>
      <c r="K231" s="45"/>
    </row>
    <row r="232" spans="1:1025" ht="17.25" x14ac:dyDescent="0.3">
      <c r="A232" s="34"/>
      <c r="B232" s="80" t="s">
        <v>135</v>
      </c>
      <c r="C232" s="79"/>
      <c r="D232" s="79"/>
      <c r="E232" s="45"/>
      <c r="F232" s="52"/>
      <c r="G232" s="38"/>
      <c r="H232" s="77"/>
      <c r="I232" s="77"/>
      <c r="J232" s="77"/>
      <c r="K232" s="45"/>
    </row>
    <row r="233" spans="1:1025" ht="17.25" x14ac:dyDescent="0.3">
      <c r="A233" s="34"/>
      <c r="B233" s="38" t="s">
        <v>136</v>
      </c>
      <c r="C233" s="63">
        <v>15762.2</v>
      </c>
      <c r="D233" s="53"/>
      <c r="E233" s="45">
        <v>0</v>
      </c>
      <c r="F233" s="52">
        <f t="shared" si="5"/>
        <v>15762.2</v>
      </c>
      <c r="G233" s="38"/>
      <c r="H233" s="77"/>
      <c r="I233" s="77"/>
      <c r="J233" s="77"/>
      <c r="K233" s="45"/>
    </row>
    <row r="234" spans="1:1025" ht="17.25" x14ac:dyDescent="0.3">
      <c r="A234" s="34"/>
      <c r="B234" s="38"/>
      <c r="C234" s="79"/>
      <c r="D234" s="79"/>
      <c r="E234" s="45"/>
      <c r="F234" s="52"/>
      <c r="G234" s="38"/>
      <c r="H234" s="77"/>
      <c r="I234" s="77"/>
      <c r="J234" s="77"/>
      <c r="K234" s="45"/>
    </row>
    <row r="235" spans="1:1025" ht="17.25" x14ac:dyDescent="0.3">
      <c r="A235" s="34"/>
      <c r="B235" s="84" t="s">
        <v>137</v>
      </c>
      <c r="C235" s="79"/>
      <c r="D235" s="79"/>
      <c r="E235" s="45"/>
      <c r="F235" s="52"/>
      <c r="G235" s="38"/>
      <c r="H235" s="77"/>
      <c r="I235" s="77"/>
      <c r="J235" s="77"/>
      <c r="K235" s="45"/>
    </row>
    <row r="236" spans="1:1025" ht="17.25" x14ac:dyDescent="0.3">
      <c r="A236" s="34"/>
      <c r="B236" s="85" t="s">
        <v>138</v>
      </c>
      <c r="C236" s="52"/>
      <c r="D236" s="79"/>
      <c r="E236" s="45">
        <v>0</v>
      </c>
      <c r="F236" s="52">
        <f>SUM(C236:E236)</f>
        <v>0</v>
      </c>
      <c r="G236" s="38"/>
      <c r="H236" s="77"/>
      <c r="I236" s="77"/>
      <c r="J236" s="77"/>
      <c r="K236" s="45"/>
    </row>
    <row r="237" spans="1:1025" ht="17.25" x14ac:dyDescent="0.3">
      <c r="A237" s="34"/>
      <c r="B237" s="85" t="s">
        <v>139</v>
      </c>
      <c r="C237" s="79"/>
      <c r="D237" s="79"/>
      <c r="E237" s="45">
        <v>0</v>
      </c>
      <c r="F237" s="52">
        <f>SUM(C237:E237)</f>
        <v>0</v>
      </c>
      <c r="G237" s="38"/>
      <c r="H237" s="77"/>
      <c r="I237" s="77"/>
      <c r="J237" s="77"/>
      <c r="K237" s="45"/>
    </row>
    <row r="238" spans="1:1025" ht="18" thickBot="1" x14ac:dyDescent="0.35">
      <c r="A238" s="34"/>
      <c r="B238" s="85"/>
      <c r="C238" s="79"/>
      <c r="D238" s="79"/>
      <c r="E238" s="79"/>
      <c r="F238" s="52"/>
      <c r="G238" s="38"/>
      <c r="H238" s="77"/>
      <c r="I238" s="77"/>
      <c r="J238" s="77"/>
      <c r="K238" s="45"/>
    </row>
    <row r="239" spans="1:1025" ht="17.25" thickBot="1" x14ac:dyDescent="0.3">
      <c r="A239" s="34"/>
      <c r="B239" s="91" t="s">
        <v>140</v>
      </c>
      <c r="C239" s="92">
        <f>SUM(C136:C237)</f>
        <v>18418.560000000001</v>
      </c>
      <c r="D239" s="130">
        <f>SUM(D136:D237)</f>
        <v>28860.740000000005</v>
      </c>
      <c r="E239" s="130">
        <f>SUM(E136:E237)</f>
        <v>0</v>
      </c>
      <c r="F239" s="130">
        <f>SUM(F136:F237)</f>
        <v>47279.30000000001</v>
      </c>
      <c r="G239" s="91" t="s">
        <v>140</v>
      </c>
      <c r="H239" s="130">
        <f>SUM(H136:H237)</f>
        <v>42752.63</v>
      </c>
      <c r="I239" s="130">
        <f>SUM(I136:I237)</f>
        <v>124.04</v>
      </c>
      <c r="J239" s="130">
        <f>SUM(J136:J237)</f>
        <v>0</v>
      </c>
      <c r="K239" s="130">
        <f>SUM(K136:K237)</f>
        <v>42876.67</v>
      </c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4"/>
      <c r="BM239" s="34"/>
      <c r="BN239" s="34"/>
      <c r="BO239" s="34"/>
      <c r="BP239" s="34"/>
      <c r="BQ239" s="34"/>
      <c r="BR239" s="34"/>
      <c r="BS239" s="34"/>
      <c r="BT239" s="34"/>
      <c r="BU239" s="34"/>
      <c r="BV239" s="34"/>
      <c r="BW239" s="34"/>
      <c r="BX239" s="34"/>
      <c r="BY239" s="34"/>
      <c r="BZ239" s="34"/>
      <c r="CA239" s="34"/>
      <c r="CB239" s="34"/>
      <c r="CC239" s="34"/>
      <c r="CD239" s="34"/>
      <c r="CE239" s="34"/>
      <c r="CF239" s="34"/>
      <c r="CG239" s="34"/>
      <c r="CH239" s="34"/>
      <c r="CI239" s="34"/>
      <c r="CJ239" s="34"/>
      <c r="CK239" s="34"/>
      <c r="CL239" s="34"/>
      <c r="CM239" s="34"/>
      <c r="CN239" s="34"/>
      <c r="CO239" s="34"/>
      <c r="CP239" s="34"/>
      <c r="CQ239" s="34"/>
      <c r="CR239" s="34"/>
      <c r="CS239" s="34"/>
      <c r="CT239" s="34"/>
      <c r="CU239" s="34"/>
      <c r="CV239" s="34"/>
      <c r="CW239" s="34"/>
      <c r="CX239" s="34"/>
      <c r="CY239" s="34"/>
      <c r="CZ239" s="34"/>
      <c r="DA239" s="34"/>
      <c r="DB239" s="34"/>
      <c r="DC239" s="34"/>
      <c r="DD239" s="34"/>
      <c r="DE239" s="34"/>
      <c r="DF239" s="34"/>
      <c r="DG239" s="34"/>
      <c r="DH239" s="34"/>
      <c r="DI239" s="34"/>
      <c r="DJ239" s="34"/>
      <c r="DK239" s="34"/>
      <c r="DL239" s="34"/>
      <c r="DM239" s="34"/>
      <c r="DN239" s="34"/>
      <c r="DO239" s="34"/>
      <c r="DP239" s="34"/>
      <c r="DQ239" s="34"/>
      <c r="DR239" s="34"/>
      <c r="DS239" s="34"/>
      <c r="DT239" s="34"/>
      <c r="DU239" s="34"/>
      <c r="DV239" s="34"/>
      <c r="DW239" s="34"/>
      <c r="DX239" s="34"/>
      <c r="DY239" s="34"/>
      <c r="DZ239" s="34"/>
      <c r="EA239" s="34"/>
      <c r="EB239" s="34"/>
      <c r="EC239" s="34"/>
      <c r="ED239" s="34"/>
      <c r="EE239" s="34"/>
      <c r="EF239" s="34"/>
      <c r="EG239" s="34"/>
      <c r="EH239" s="34"/>
      <c r="EI239" s="34"/>
      <c r="EJ239" s="34"/>
      <c r="EK239" s="34"/>
      <c r="EL239" s="34"/>
      <c r="EM239" s="34"/>
      <c r="EN239" s="34"/>
      <c r="EO239" s="34"/>
      <c r="EP239" s="34"/>
      <c r="EQ239" s="34"/>
      <c r="ER239" s="34"/>
      <c r="ES239" s="34"/>
      <c r="ET239" s="34"/>
      <c r="EU239" s="34"/>
      <c r="EV239" s="34"/>
      <c r="EW239" s="34"/>
      <c r="EX239" s="34"/>
      <c r="EY239" s="34"/>
      <c r="EZ239" s="34"/>
      <c r="FA239" s="34"/>
      <c r="FB239" s="34"/>
      <c r="FC239" s="34"/>
      <c r="FD239" s="34"/>
      <c r="FE239" s="34"/>
      <c r="FF239" s="34"/>
      <c r="FG239" s="34"/>
      <c r="FH239" s="34"/>
      <c r="FI239" s="34"/>
      <c r="FJ239" s="34"/>
      <c r="FK239" s="34"/>
      <c r="FL239" s="34"/>
      <c r="FM239" s="34"/>
      <c r="FN239" s="34"/>
      <c r="FO239" s="34"/>
      <c r="FP239" s="34"/>
      <c r="FQ239" s="34"/>
      <c r="FR239" s="34"/>
      <c r="FS239" s="34"/>
      <c r="FT239" s="34"/>
      <c r="FU239" s="34"/>
      <c r="FV239" s="34"/>
      <c r="FW239" s="34"/>
      <c r="FX239" s="34"/>
      <c r="FY239" s="34"/>
      <c r="FZ239" s="34"/>
      <c r="GA239" s="34"/>
      <c r="GB239" s="34"/>
      <c r="GC239" s="34"/>
      <c r="GD239" s="34"/>
      <c r="GE239" s="34"/>
      <c r="GF239" s="34"/>
      <c r="GG239" s="34"/>
      <c r="GH239" s="34"/>
      <c r="GI239" s="34"/>
      <c r="GJ239" s="34"/>
      <c r="GK239" s="34"/>
      <c r="GL239" s="34"/>
      <c r="GM239" s="34"/>
      <c r="GN239" s="34"/>
      <c r="GO239" s="34"/>
      <c r="GP239" s="34"/>
      <c r="GQ239" s="34"/>
      <c r="GR239" s="34"/>
      <c r="GS239" s="34"/>
      <c r="GT239" s="34"/>
      <c r="GU239" s="34"/>
      <c r="GV239" s="34"/>
      <c r="GW239" s="34"/>
      <c r="GX239" s="34"/>
      <c r="GY239" s="34"/>
      <c r="GZ239" s="34"/>
      <c r="HA239" s="34"/>
      <c r="HB239" s="34"/>
      <c r="HC239" s="34"/>
      <c r="HD239" s="34"/>
      <c r="HE239" s="34"/>
      <c r="HF239" s="34"/>
      <c r="HG239" s="34"/>
      <c r="HH239" s="34"/>
      <c r="HI239" s="34"/>
      <c r="HJ239" s="34"/>
      <c r="HK239" s="34"/>
      <c r="HL239" s="34"/>
      <c r="HM239" s="34"/>
      <c r="HN239" s="34"/>
      <c r="HO239" s="34"/>
      <c r="HP239" s="34"/>
      <c r="HQ239" s="34"/>
      <c r="HR239" s="34"/>
      <c r="HS239" s="34"/>
      <c r="HT239" s="34"/>
      <c r="HU239" s="34"/>
      <c r="HV239" s="34"/>
      <c r="HW239" s="34"/>
      <c r="HX239" s="34"/>
      <c r="HY239" s="34"/>
      <c r="HZ239" s="34"/>
      <c r="IA239" s="34"/>
      <c r="IB239" s="34"/>
      <c r="IC239" s="34"/>
      <c r="ID239" s="34"/>
      <c r="IE239" s="34"/>
      <c r="IF239" s="34"/>
      <c r="IG239" s="34"/>
      <c r="IH239" s="34"/>
      <c r="II239" s="34"/>
      <c r="IJ239" s="34"/>
      <c r="IK239" s="34"/>
      <c r="IL239" s="34"/>
      <c r="IM239" s="34"/>
      <c r="IN239" s="34"/>
      <c r="IO239" s="34"/>
      <c r="IP239" s="34"/>
      <c r="IQ239" s="34"/>
      <c r="IR239" s="34"/>
      <c r="IS239" s="34"/>
      <c r="IT239" s="34"/>
      <c r="IU239" s="34"/>
      <c r="IV239" s="34"/>
      <c r="IW239" s="34"/>
      <c r="IX239" s="34"/>
      <c r="IY239" s="34"/>
      <c r="IZ239" s="34"/>
      <c r="JA239" s="34"/>
      <c r="JB239" s="34"/>
      <c r="JC239" s="34"/>
      <c r="JD239" s="34"/>
      <c r="JE239" s="34"/>
      <c r="JF239" s="34"/>
      <c r="JG239" s="34"/>
      <c r="JH239" s="34"/>
      <c r="JI239" s="34"/>
      <c r="JJ239" s="34"/>
      <c r="JK239" s="34"/>
      <c r="JL239" s="34"/>
      <c r="JM239" s="34"/>
      <c r="JN239" s="34"/>
      <c r="JO239" s="34"/>
      <c r="JP239" s="34"/>
      <c r="JQ239" s="34"/>
      <c r="JR239" s="34"/>
      <c r="JS239" s="34"/>
      <c r="JT239" s="34"/>
      <c r="JU239" s="34"/>
      <c r="JV239" s="34"/>
      <c r="JW239" s="34"/>
      <c r="JX239" s="34"/>
      <c r="JY239" s="34"/>
      <c r="JZ239" s="34"/>
      <c r="KA239" s="34"/>
      <c r="KB239" s="34"/>
      <c r="KC239" s="34"/>
      <c r="KD239" s="34"/>
      <c r="KE239" s="34"/>
      <c r="KF239" s="34"/>
      <c r="KG239" s="34"/>
      <c r="KH239" s="34"/>
      <c r="KI239" s="34"/>
      <c r="KJ239" s="34"/>
      <c r="KK239" s="34"/>
      <c r="KL239" s="34"/>
      <c r="KM239" s="34"/>
      <c r="KN239" s="34"/>
      <c r="KO239" s="34"/>
      <c r="KP239" s="34"/>
      <c r="KQ239" s="34"/>
      <c r="KR239" s="34"/>
      <c r="KS239" s="34"/>
      <c r="KT239" s="34"/>
      <c r="KU239" s="34"/>
      <c r="KV239" s="34"/>
      <c r="KW239" s="34"/>
      <c r="KX239" s="34"/>
      <c r="KY239" s="34"/>
      <c r="KZ239" s="34"/>
      <c r="LA239" s="34"/>
      <c r="LB239" s="34"/>
      <c r="LC239" s="34"/>
      <c r="LD239" s="34"/>
      <c r="LE239" s="34"/>
      <c r="LF239" s="34"/>
      <c r="LG239" s="34"/>
      <c r="LH239" s="34"/>
      <c r="LI239" s="34"/>
      <c r="LJ239" s="34"/>
      <c r="LK239" s="34"/>
      <c r="LL239" s="34"/>
      <c r="LM239" s="34"/>
      <c r="LN239" s="34"/>
      <c r="LO239" s="34"/>
      <c r="LP239" s="34"/>
      <c r="LQ239" s="34"/>
      <c r="LR239" s="34"/>
      <c r="LS239" s="34"/>
      <c r="LT239" s="34"/>
      <c r="LU239" s="34"/>
      <c r="LV239" s="34"/>
      <c r="LW239" s="34"/>
      <c r="LX239" s="34"/>
      <c r="LY239" s="34"/>
      <c r="LZ239" s="34"/>
      <c r="MA239" s="34"/>
      <c r="MB239" s="34"/>
      <c r="MC239" s="34"/>
      <c r="MD239" s="34"/>
      <c r="ME239" s="34"/>
      <c r="MF239" s="34"/>
      <c r="MG239" s="34"/>
      <c r="MH239" s="34"/>
      <c r="MI239" s="34"/>
      <c r="MJ239" s="34"/>
      <c r="MK239" s="34"/>
      <c r="ML239" s="34"/>
      <c r="MM239" s="34"/>
      <c r="MN239" s="34"/>
      <c r="MO239" s="34"/>
      <c r="MP239" s="34"/>
      <c r="MQ239" s="34"/>
      <c r="MR239" s="34"/>
      <c r="MS239" s="34"/>
      <c r="MT239" s="34"/>
      <c r="MU239" s="34"/>
      <c r="MV239" s="34"/>
      <c r="MW239" s="34"/>
      <c r="MX239" s="34"/>
      <c r="MY239" s="34"/>
      <c r="MZ239" s="34"/>
      <c r="NA239" s="34"/>
      <c r="NB239" s="34"/>
      <c r="NC239" s="34"/>
      <c r="ND239" s="34"/>
      <c r="NE239" s="34"/>
      <c r="NF239" s="34"/>
      <c r="NG239" s="34"/>
      <c r="NH239" s="34"/>
      <c r="NI239" s="34"/>
      <c r="NJ239" s="34"/>
      <c r="NK239" s="34"/>
      <c r="NL239" s="34"/>
      <c r="NM239" s="34"/>
      <c r="NN239" s="34"/>
      <c r="NO239" s="34"/>
      <c r="NP239" s="34"/>
      <c r="NQ239" s="34"/>
      <c r="NR239" s="34"/>
      <c r="NS239" s="34"/>
      <c r="NT239" s="34"/>
      <c r="NU239" s="34"/>
      <c r="NV239" s="34"/>
      <c r="NW239" s="34"/>
      <c r="NX239" s="34"/>
      <c r="NY239" s="34"/>
      <c r="NZ239" s="34"/>
      <c r="OA239" s="34"/>
      <c r="OB239" s="34"/>
      <c r="OC239" s="34"/>
      <c r="OD239" s="34"/>
      <c r="OE239" s="34"/>
      <c r="OF239" s="34"/>
      <c r="OG239" s="34"/>
      <c r="OH239" s="34"/>
      <c r="OI239" s="34"/>
      <c r="OJ239" s="34"/>
      <c r="OK239" s="34"/>
      <c r="OL239" s="34"/>
      <c r="OM239" s="34"/>
      <c r="ON239" s="34"/>
      <c r="OO239" s="34"/>
      <c r="OP239" s="34"/>
      <c r="OQ239" s="34"/>
      <c r="OR239" s="34"/>
      <c r="OS239" s="34"/>
      <c r="OT239" s="34"/>
      <c r="OU239" s="34"/>
      <c r="OV239" s="34"/>
      <c r="OW239" s="34"/>
      <c r="OX239" s="34"/>
      <c r="OY239" s="34"/>
      <c r="OZ239" s="34"/>
      <c r="PA239" s="34"/>
      <c r="PB239" s="34"/>
      <c r="PC239" s="34"/>
      <c r="PD239" s="34"/>
      <c r="PE239" s="34"/>
      <c r="PF239" s="34"/>
      <c r="PG239" s="34"/>
      <c r="PH239" s="34"/>
      <c r="PI239" s="34"/>
      <c r="PJ239" s="34"/>
      <c r="PK239" s="34"/>
      <c r="PL239" s="34"/>
      <c r="PM239" s="34"/>
      <c r="PN239" s="34"/>
      <c r="PO239" s="34"/>
      <c r="PP239" s="34"/>
      <c r="PQ239" s="34"/>
      <c r="PR239" s="34"/>
      <c r="PS239" s="34"/>
      <c r="PT239" s="34"/>
      <c r="PU239" s="34"/>
      <c r="PV239" s="34"/>
      <c r="PW239" s="34"/>
      <c r="PX239" s="34"/>
      <c r="PY239" s="34"/>
      <c r="PZ239" s="34"/>
      <c r="QA239" s="34"/>
      <c r="QB239" s="34"/>
      <c r="QC239" s="34"/>
      <c r="QD239" s="34"/>
      <c r="QE239" s="34"/>
      <c r="QF239" s="34"/>
      <c r="QG239" s="34"/>
      <c r="QH239" s="34"/>
      <c r="QI239" s="34"/>
      <c r="QJ239" s="34"/>
      <c r="QK239" s="34"/>
      <c r="QL239" s="34"/>
      <c r="QM239" s="34"/>
      <c r="QN239" s="34"/>
      <c r="QO239" s="34"/>
      <c r="QP239" s="34"/>
      <c r="QQ239" s="34"/>
      <c r="QR239" s="34"/>
      <c r="QS239" s="34"/>
      <c r="QT239" s="34"/>
      <c r="QU239" s="34"/>
      <c r="QV239" s="34"/>
      <c r="QW239" s="34"/>
      <c r="QX239" s="34"/>
      <c r="QY239" s="34"/>
      <c r="QZ239" s="34"/>
      <c r="RA239" s="34"/>
      <c r="RB239" s="34"/>
      <c r="RC239" s="34"/>
      <c r="RD239" s="34"/>
      <c r="RE239" s="34"/>
      <c r="RF239" s="34"/>
      <c r="RG239" s="34"/>
      <c r="RH239" s="34"/>
      <c r="RI239" s="34"/>
      <c r="RJ239" s="34"/>
      <c r="RK239" s="34"/>
      <c r="RL239" s="34"/>
      <c r="RM239" s="34"/>
      <c r="RN239" s="34"/>
      <c r="RO239" s="34"/>
      <c r="RP239" s="34"/>
      <c r="RQ239" s="34"/>
      <c r="RR239" s="34"/>
      <c r="RS239" s="34"/>
      <c r="RT239" s="34"/>
      <c r="RU239" s="34"/>
      <c r="RV239" s="34"/>
      <c r="RW239" s="34"/>
      <c r="RX239" s="34"/>
      <c r="RY239" s="34"/>
      <c r="RZ239" s="34"/>
      <c r="SA239" s="34"/>
      <c r="SB239" s="34"/>
      <c r="SC239" s="34"/>
      <c r="SD239" s="34"/>
      <c r="SE239" s="34"/>
      <c r="SF239" s="34"/>
      <c r="SG239" s="34"/>
      <c r="SH239" s="34"/>
      <c r="SI239" s="34"/>
      <c r="SJ239" s="34"/>
      <c r="SK239" s="34"/>
      <c r="SL239" s="34"/>
      <c r="SM239" s="34"/>
      <c r="SN239" s="34"/>
      <c r="SO239" s="34"/>
      <c r="SP239" s="34"/>
      <c r="SQ239" s="34"/>
      <c r="SR239" s="34"/>
      <c r="SS239" s="34"/>
      <c r="ST239" s="34"/>
      <c r="SU239" s="34"/>
      <c r="SV239" s="34"/>
      <c r="SW239" s="34"/>
      <c r="SX239" s="34"/>
      <c r="SY239" s="34"/>
      <c r="SZ239" s="34"/>
      <c r="TA239" s="34"/>
      <c r="TB239" s="34"/>
      <c r="TC239" s="34"/>
      <c r="TD239" s="34"/>
      <c r="TE239" s="34"/>
      <c r="TF239" s="34"/>
      <c r="TG239" s="34"/>
      <c r="TH239" s="34"/>
      <c r="TI239" s="34"/>
      <c r="TJ239" s="34"/>
      <c r="TK239" s="34"/>
      <c r="TL239" s="34"/>
      <c r="TM239" s="34"/>
      <c r="TN239" s="34"/>
      <c r="TO239" s="34"/>
      <c r="TP239" s="34"/>
      <c r="TQ239" s="34"/>
      <c r="TR239" s="34"/>
      <c r="TS239" s="34"/>
      <c r="TT239" s="34"/>
      <c r="TU239" s="34"/>
      <c r="TV239" s="34"/>
      <c r="TW239" s="34"/>
      <c r="TX239" s="34"/>
      <c r="TY239" s="34"/>
      <c r="TZ239" s="34"/>
      <c r="UA239" s="34"/>
      <c r="UB239" s="34"/>
      <c r="UC239" s="34"/>
      <c r="UD239" s="34"/>
      <c r="UE239" s="34"/>
      <c r="UF239" s="34"/>
      <c r="UG239" s="34"/>
      <c r="UH239" s="34"/>
      <c r="UI239" s="34"/>
      <c r="UJ239" s="34"/>
      <c r="UK239" s="34"/>
      <c r="UL239" s="34"/>
      <c r="UM239" s="34"/>
      <c r="UN239" s="34"/>
      <c r="UO239" s="34"/>
      <c r="UP239" s="34"/>
      <c r="UQ239" s="34"/>
      <c r="UR239" s="34"/>
      <c r="US239" s="34"/>
      <c r="UT239" s="34"/>
      <c r="UU239" s="34"/>
      <c r="UV239" s="34"/>
      <c r="UW239" s="34"/>
      <c r="UX239" s="34"/>
      <c r="UY239" s="34"/>
      <c r="UZ239" s="34"/>
      <c r="VA239" s="34"/>
      <c r="VB239" s="34"/>
      <c r="VC239" s="34"/>
      <c r="VD239" s="34"/>
      <c r="VE239" s="34"/>
      <c r="VF239" s="34"/>
      <c r="VG239" s="34"/>
      <c r="VH239" s="34"/>
      <c r="VI239" s="34"/>
      <c r="VJ239" s="34"/>
      <c r="VK239" s="34"/>
      <c r="VL239" s="34"/>
      <c r="VM239" s="34"/>
      <c r="VN239" s="34"/>
      <c r="VO239" s="34"/>
      <c r="VP239" s="34"/>
      <c r="VQ239" s="34"/>
      <c r="VR239" s="34"/>
      <c r="VS239" s="34"/>
      <c r="VT239" s="34"/>
      <c r="VU239" s="34"/>
      <c r="VV239" s="34"/>
      <c r="VW239" s="34"/>
      <c r="VX239" s="34"/>
      <c r="VY239" s="34"/>
      <c r="VZ239" s="34"/>
      <c r="WA239" s="34"/>
      <c r="WB239" s="34"/>
      <c r="WC239" s="34"/>
      <c r="WD239" s="34"/>
      <c r="WE239" s="34"/>
      <c r="WF239" s="34"/>
      <c r="WG239" s="34"/>
      <c r="WH239" s="34"/>
      <c r="WI239" s="34"/>
      <c r="WJ239" s="34"/>
      <c r="WK239" s="34"/>
      <c r="WL239" s="34"/>
      <c r="WM239" s="34"/>
      <c r="WN239" s="34"/>
      <c r="WO239" s="34"/>
      <c r="WP239" s="34"/>
      <c r="WQ239" s="34"/>
      <c r="WR239" s="34"/>
      <c r="WS239" s="34"/>
      <c r="WT239" s="34"/>
      <c r="WU239" s="34"/>
      <c r="WV239" s="34"/>
      <c r="WW239" s="34"/>
      <c r="WX239" s="34"/>
      <c r="WY239" s="34"/>
      <c r="WZ239" s="34"/>
      <c r="XA239" s="34"/>
      <c r="XB239" s="34"/>
      <c r="XC239" s="34"/>
      <c r="XD239" s="34"/>
      <c r="XE239" s="34"/>
      <c r="XF239" s="34"/>
      <c r="XG239" s="34"/>
      <c r="XH239" s="34"/>
      <c r="XI239" s="34"/>
      <c r="XJ239" s="34"/>
      <c r="XK239" s="34"/>
      <c r="XL239" s="34"/>
      <c r="XM239" s="34"/>
      <c r="XN239" s="34"/>
      <c r="XO239" s="34"/>
      <c r="XP239" s="34"/>
      <c r="XQ239" s="34"/>
      <c r="XR239" s="34"/>
      <c r="XS239" s="34"/>
      <c r="XT239" s="34"/>
      <c r="XU239" s="34"/>
      <c r="XV239" s="34"/>
      <c r="XW239" s="34"/>
      <c r="XX239" s="34"/>
      <c r="XY239" s="34"/>
      <c r="XZ239" s="34"/>
      <c r="YA239" s="34"/>
      <c r="YB239" s="34"/>
      <c r="YC239" s="34"/>
      <c r="YD239" s="34"/>
      <c r="YE239" s="34"/>
      <c r="YF239" s="34"/>
      <c r="YG239" s="34"/>
      <c r="YH239" s="34"/>
      <c r="YI239" s="34"/>
      <c r="YJ239" s="34"/>
      <c r="YK239" s="34"/>
      <c r="YL239" s="34"/>
      <c r="YM239" s="34"/>
      <c r="YN239" s="34"/>
      <c r="YO239" s="34"/>
      <c r="YP239" s="34"/>
      <c r="YQ239" s="34"/>
      <c r="YR239" s="34"/>
      <c r="YS239" s="34"/>
      <c r="YT239" s="34"/>
      <c r="YU239" s="34"/>
      <c r="YV239" s="34"/>
      <c r="YW239" s="34"/>
      <c r="YX239" s="34"/>
      <c r="YY239" s="34"/>
      <c r="YZ239" s="34"/>
      <c r="ZA239" s="34"/>
      <c r="ZB239" s="34"/>
      <c r="ZC239" s="34"/>
      <c r="ZD239" s="34"/>
      <c r="ZE239" s="34"/>
      <c r="ZF239" s="34"/>
      <c r="ZG239" s="34"/>
      <c r="ZH239" s="34"/>
      <c r="ZI239" s="34"/>
      <c r="ZJ239" s="34"/>
      <c r="ZK239" s="34"/>
      <c r="ZL239" s="34"/>
      <c r="ZM239" s="34"/>
      <c r="ZN239" s="34"/>
      <c r="ZO239" s="34"/>
      <c r="ZP239" s="34"/>
      <c r="ZQ239" s="34"/>
      <c r="ZR239" s="34"/>
      <c r="ZS239" s="34"/>
      <c r="ZT239" s="34"/>
      <c r="ZU239" s="34"/>
      <c r="ZV239" s="34"/>
      <c r="ZW239" s="34"/>
      <c r="ZX239" s="34"/>
      <c r="ZY239" s="34"/>
      <c r="ZZ239" s="34"/>
      <c r="AAA239" s="34"/>
      <c r="AAB239" s="34"/>
      <c r="AAC239" s="34"/>
      <c r="AAD239" s="34"/>
      <c r="AAE239" s="34"/>
      <c r="AAF239" s="34"/>
      <c r="AAG239" s="34"/>
      <c r="AAH239" s="34"/>
      <c r="AAI239" s="34"/>
      <c r="AAJ239" s="34"/>
      <c r="AAK239" s="34"/>
      <c r="AAL239" s="34"/>
      <c r="AAM239" s="34"/>
      <c r="AAN239" s="34"/>
      <c r="AAO239" s="34"/>
      <c r="AAP239" s="34"/>
      <c r="AAQ239" s="34"/>
      <c r="AAR239" s="34"/>
      <c r="AAS239" s="34"/>
      <c r="AAT239" s="34"/>
      <c r="AAU239" s="34"/>
      <c r="AAV239" s="34"/>
      <c r="AAW239" s="34"/>
      <c r="AAX239" s="34"/>
      <c r="AAY239" s="34"/>
      <c r="AAZ239" s="34"/>
      <c r="ABA239" s="34"/>
      <c r="ABB239" s="34"/>
      <c r="ABC239" s="34"/>
      <c r="ABD239" s="34"/>
      <c r="ABE239" s="34"/>
      <c r="ABF239" s="34"/>
      <c r="ABG239" s="34"/>
      <c r="ABH239" s="34"/>
      <c r="ABI239" s="34"/>
      <c r="ABJ239" s="34"/>
      <c r="ABK239" s="34"/>
      <c r="ABL239" s="34"/>
      <c r="ABM239" s="34"/>
      <c r="ABN239" s="34"/>
      <c r="ABO239" s="34"/>
      <c r="ABP239" s="34"/>
      <c r="ABQ239" s="34"/>
      <c r="ABR239" s="34"/>
      <c r="ABS239" s="34"/>
      <c r="ABT239" s="34"/>
      <c r="ABU239" s="34"/>
      <c r="ABV239" s="34"/>
      <c r="ABW239" s="34"/>
      <c r="ABX239" s="34"/>
      <c r="ABY239" s="34"/>
      <c r="ABZ239" s="34"/>
      <c r="ACA239" s="34"/>
      <c r="ACB239" s="34"/>
      <c r="ACC239" s="34"/>
      <c r="ACD239" s="34"/>
      <c r="ACE239" s="34"/>
      <c r="ACF239" s="34"/>
      <c r="ACG239" s="34"/>
      <c r="ACH239" s="34"/>
      <c r="ACI239" s="34"/>
      <c r="ACJ239" s="34"/>
      <c r="ACK239" s="34"/>
      <c r="ACL239" s="34"/>
      <c r="ACM239" s="34"/>
      <c r="ACN239" s="34"/>
      <c r="ACO239" s="34"/>
      <c r="ACP239" s="34"/>
      <c r="ACQ239" s="34"/>
      <c r="ACR239" s="34"/>
      <c r="ACS239" s="34"/>
      <c r="ACT239" s="34"/>
      <c r="ACU239" s="34"/>
      <c r="ACV239" s="34"/>
      <c r="ACW239" s="34"/>
      <c r="ACX239" s="34"/>
      <c r="ACY239" s="34"/>
      <c r="ACZ239" s="34"/>
      <c r="ADA239" s="34"/>
      <c r="ADB239" s="34"/>
      <c r="ADC239" s="34"/>
      <c r="ADD239" s="34"/>
      <c r="ADE239" s="34"/>
      <c r="ADF239" s="34"/>
      <c r="ADG239" s="34"/>
      <c r="ADH239" s="34"/>
      <c r="ADI239" s="34"/>
      <c r="ADJ239" s="34"/>
      <c r="ADK239" s="34"/>
      <c r="ADL239" s="34"/>
      <c r="ADM239" s="34"/>
      <c r="ADN239" s="34"/>
      <c r="ADO239" s="34"/>
      <c r="ADP239" s="34"/>
      <c r="ADQ239" s="34"/>
      <c r="ADR239" s="34"/>
      <c r="ADS239" s="34"/>
      <c r="ADT239" s="34"/>
      <c r="ADU239" s="34"/>
      <c r="ADV239" s="34"/>
      <c r="ADW239" s="34"/>
      <c r="ADX239" s="34"/>
      <c r="ADY239" s="34"/>
      <c r="ADZ239" s="34"/>
      <c r="AEA239" s="34"/>
      <c r="AEB239" s="34"/>
      <c r="AEC239" s="34"/>
      <c r="AED239" s="34"/>
      <c r="AEE239" s="34"/>
      <c r="AEF239" s="34"/>
      <c r="AEG239" s="34"/>
      <c r="AEH239" s="34"/>
      <c r="AEI239" s="34"/>
      <c r="AEJ239" s="34"/>
      <c r="AEK239" s="34"/>
      <c r="AEL239" s="34"/>
      <c r="AEM239" s="34"/>
      <c r="AEN239" s="34"/>
      <c r="AEO239" s="34"/>
      <c r="AEP239" s="34"/>
      <c r="AEQ239" s="34"/>
      <c r="AER239" s="34"/>
      <c r="AES239" s="34"/>
      <c r="AET239" s="34"/>
      <c r="AEU239" s="34"/>
      <c r="AEV239" s="34"/>
      <c r="AEW239" s="34"/>
      <c r="AEX239" s="34"/>
      <c r="AEY239" s="34"/>
      <c r="AEZ239" s="34"/>
      <c r="AFA239" s="34"/>
      <c r="AFB239" s="34"/>
      <c r="AFC239" s="34"/>
      <c r="AFD239" s="34"/>
      <c r="AFE239" s="34"/>
      <c r="AFF239" s="34"/>
      <c r="AFG239" s="34"/>
      <c r="AFH239" s="34"/>
      <c r="AFI239" s="34"/>
      <c r="AFJ239" s="34"/>
      <c r="AFK239" s="34"/>
      <c r="AFL239" s="34"/>
      <c r="AFM239" s="34"/>
      <c r="AFN239" s="34"/>
      <c r="AFO239" s="34"/>
      <c r="AFP239" s="34"/>
      <c r="AFQ239" s="34"/>
      <c r="AFR239" s="34"/>
      <c r="AFS239" s="34"/>
      <c r="AFT239" s="34"/>
      <c r="AFU239" s="34"/>
      <c r="AFV239" s="34"/>
      <c r="AFW239" s="34"/>
      <c r="AFX239" s="34"/>
      <c r="AFY239" s="34"/>
      <c r="AFZ239" s="34"/>
      <c r="AGA239" s="34"/>
      <c r="AGB239" s="34"/>
      <c r="AGC239" s="34"/>
      <c r="AGD239" s="34"/>
      <c r="AGE239" s="34"/>
      <c r="AGF239" s="34"/>
      <c r="AGG239" s="34"/>
      <c r="AGH239" s="34"/>
      <c r="AGI239" s="34"/>
      <c r="AGJ239" s="34"/>
      <c r="AGK239" s="34"/>
      <c r="AGL239" s="34"/>
      <c r="AGM239" s="34"/>
      <c r="AGN239" s="34"/>
      <c r="AGO239" s="34"/>
      <c r="AGP239" s="34"/>
      <c r="AGQ239" s="34"/>
      <c r="AGR239" s="34"/>
      <c r="AGS239" s="34"/>
      <c r="AGT239" s="34"/>
      <c r="AGU239" s="34"/>
      <c r="AGV239" s="34"/>
      <c r="AGW239" s="34"/>
      <c r="AGX239" s="34"/>
      <c r="AGY239" s="34"/>
      <c r="AGZ239" s="34"/>
      <c r="AHA239" s="34"/>
      <c r="AHB239" s="34"/>
      <c r="AHC239" s="34"/>
      <c r="AHD239" s="34"/>
      <c r="AHE239" s="34"/>
      <c r="AHF239" s="34"/>
      <c r="AHG239" s="34"/>
      <c r="AHH239" s="34"/>
      <c r="AHI239" s="34"/>
      <c r="AHJ239" s="34"/>
      <c r="AHK239" s="34"/>
      <c r="AHL239" s="34"/>
      <c r="AHM239" s="34"/>
      <c r="AHN239" s="34"/>
      <c r="AHO239" s="34"/>
      <c r="AHP239" s="34"/>
      <c r="AHQ239" s="34"/>
      <c r="AHR239" s="34"/>
      <c r="AHS239" s="34"/>
      <c r="AHT239" s="34"/>
      <c r="AHU239" s="34"/>
      <c r="AHV239" s="34"/>
      <c r="AHW239" s="34"/>
      <c r="AHX239" s="34"/>
      <c r="AHY239" s="34"/>
      <c r="AHZ239" s="34"/>
      <c r="AIA239" s="34"/>
      <c r="AIB239" s="34"/>
      <c r="AIC239" s="34"/>
      <c r="AID239" s="34"/>
      <c r="AIE239" s="34"/>
      <c r="AIF239" s="34"/>
      <c r="AIG239" s="34"/>
      <c r="AIH239" s="34"/>
      <c r="AII239" s="34"/>
      <c r="AIJ239" s="34"/>
      <c r="AIK239" s="34"/>
      <c r="AIL239" s="34"/>
      <c r="AIM239" s="34"/>
      <c r="AIN239" s="34"/>
      <c r="AIO239" s="34"/>
      <c r="AIP239" s="34"/>
      <c r="AIQ239" s="34"/>
      <c r="AIR239" s="34"/>
      <c r="AIS239" s="34"/>
      <c r="AIT239" s="34"/>
      <c r="AIU239" s="34"/>
      <c r="AIV239" s="34"/>
      <c r="AIW239" s="34"/>
      <c r="AIX239" s="34"/>
      <c r="AIY239" s="34"/>
      <c r="AIZ239" s="34"/>
      <c r="AJA239" s="34"/>
      <c r="AJB239" s="34"/>
      <c r="AJC239" s="34"/>
      <c r="AJD239" s="34"/>
      <c r="AJE239" s="34"/>
      <c r="AJF239" s="34"/>
      <c r="AJG239" s="34"/>
      <c r="AJH239" s="34"/>
      <c r="AJI239" s="34"/>
      <c r="AJJ239" s="34"/>
      <c r="AJK239" s="34"/>
      <c r="AJL239" s="34"/>
      <c r="AJM239" s="34"/>
      <c r="AJN239" s="34"/>
      <c r="AJO239" s="34"/>
      <c r="AJP239" s="34"/>
      <c r="AJQ239" s="34"/>
      <c r="AJR239" s="34"/>
      <c r="AJS239" s="34"/>
      <c r="AJT239" s="34"/>
      <c r="AJU239" s="34"/>
      <c r="AJV239" s="34"/>
      <c r="AJW239" s="34"/>
      <c r="AJX239" s="34"/>
      <c r="AJY239" s="34"/>
      <c r="AJZ239" s="34"/>
      <c r="AKA239" s="34"/>
      <c r="AKB239" s="34"/>
      <c r="AKC239" s="34"/>
      <c r="AKD239" s="34"/>
      <c r="AKE239" s="34"/>
      <c r="AKF239" s="34"/>
      <c r="AKG239" s="34"/>
      <c r="AKH239" s="34"/>
      <c r="AKI239" s="34"/>
      <c r="AKJ239" s="34"/>
      <c r="AKK239" s="34"/>
      <c r="AKL239" s="34"/>
      <c r="AKM239" s="34"/>
      <c r="AKN239" s="34"/>
      <c r="AKO239" s="34"/>
      <c r="AKP239" s="34"/>
      <c r="AKQ239" s="34"/>
      <c r="AKR239" s="34"/>
      <c r="AKS239" s="34"/>
      <c r="AKT239" s="34"/>
      <c r="AKU239" s="34"/>
      <c r="AKV239" s="34"/>
      <c r="AKW239" s="34"/>
      <c r="AKX239" s="34"/>
      <c r="AKY239" s="34"/>
      <c r="AKZ239" s="34"/>
      <c r="ALA239" s="34"/>
      <c r="ALB239" s="34"/>
      <c r="ALC239" s="34"/>
      <c r="ALD239" s="34"/>
      <c r="ALE239" s="34"/>
      <c r="ALF239" s="34"/>
      <c r="ALG239" s="34"/>
      <c r="ALH239" s="34"/>
      <c r="ALI239" s="34"/>
      <c r="ALJ239" s="34"/>
      <c r="ALK239" s="34"/>
      <c r="ALL239" s="34"/>
      <c r="ALM239" s="34"/>
      <c r="ALN239" s="34"/>
      <c r="ALO239" s="34"/>
      <c r="ALP239" s="34"/>
      <c r="ALQ239" s="34"/>
      <c r="ALR239" s="34"/>
      <c r="ALS239" s="34"/>
      <c r="ALT239" s="34"/>
      <c r="ALU239" s="34"/>
      <c r="ALV239" s="34"/>
      <c r="ALW239" s="34"/>
      <c r="ALX239" s="34"/>
      <c r="ALY239" s="34"/>
      <c r="ALZ239" s="34"/>
      <c r="AMA239" s="34"/>
      <c r="AMB239" s="34"/>
      <c r="AMC239" s="34"/>
      <c r="AMD239" s="34"/>
      <c r="AME239" s="34"/>
      <c r="AMF239" s="34"/>
      <c r="AMG239" s="34"/>
      <c r="AMH239" s="34"/>
      <c r="AMI239" s="34"/>
      <c r="AMJ239" s="34"/>
      <c r="AMK239" s="34"/>
    </row>
    <row r="240" spans="1:1025" ht="16.5" thickBot="1" x14ac:dyDescent="0.3">
      <c r="A240" s="34"/>
      <c r="B240" s="34"/>
      <c r="C240" s="34"/>
      <c r="D240" s="34"/>
      <c r="E240" s="34"/>
      <c r="F240" s="34"/>
      <c r="G240" s="34"/>
      <c r="H240" s="34" t="s">
        <v>55</v>
      </c>
      <c r="I240" s="34"/>
      <c r="J240" s="34"/>
      <c r="K240" s="46"/>
    </row>
    <row r="241" spans="1:1025" ht="19.5" thickTop="1" thickBot="1" x14ac:dyDescent="0.3">
      <c r="A241" s="34"/>
      <c r="B241" s="43" t="s">
        <v>141</v>
      </c>
      <c r="C241" s="54"/>
      <c r="D241" s="55"/>
      <c r="E241" s="55"/>
      <c r="F241" s="56">
        <f>K239-F239</f>
        <v>-4402.6300000000119</v>
      </c>
      <c r="G241" s="34"/>
      <c r="H241" s="42" t="s">
        <v>55</v>
      </c>
      <c r="I241" s="34"/>
      <c r="J241" s="34"/>
      <c r="K241" s="34"/>
    </row>
    <row r="242" spans="1:1025" s="2" customFormat="1" ht="18.75" thickTop="1" x14ac:dyDescent="0.25">
      <c r="A242" s="69"/>
      <c r="B242" s="100"/>
      <c r="C242" s="115"/>
      <c r="D242" s="100"/>
      <c r="E242" s="100"/>
      <c r="F242" s="101"/>
      <c r="G242" s="69"/>
      <c r="H242" s="70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  <c r="AX242" s="69"/>
      <c r="AY242" s="69"/>
      <c r="AZ242" s="69"/>
      <c r="BA242" s="69"/>
      <c r="BB242" s="69"/>
      <c r="BC242" s="69"/>
      <c r="BD242" s="69"/>
      <c r="BE242" s="69"/>
      <c r="BF242" s="69"/>
      <c r="BG242" s="69"/>
      <c r="BH242" s="69"/>
      <c r="BI242" s="69"/>
      <c r="BJ242" s="69"/>
      <c r="BK242" s="69"/>
      <c r="BL242" s="69"/>
      <c r="BM242" s="69"/>
      <c r="BN242" s="69"/>
      <c r="BO242" s="69"/>
      <c r="BP242" s="69"/>
      <c r="BQ242" s="69"/>
      <c r="BR242" s="69"/>
      <c r="BS242" s="69"/>
      <c r="BT242" s="69"/>
      <c r="BU242" s="69"/>
      <c r="BV242" s="69"/>
      <c r="BW242" s="69"/>
      <c r="BX242" s="69"/>
      <c r="BY242" s="69"/>
      <c r="BZ242" s="69"/>
      <c r="CA242" s="69"/>
      <c r="CB242" s="69"/>
      <c r="CC242" s="69"/>
      <c r="CD242" s="69"/>
      <c r="CE242" s="69"/>
      <c r="CF242" s="69"/>
      <c r="CG242" s="69"/>
      <c r="CH242" s="69"/>
      <c r="CI242" s="69"/>
      <c r="CJ242" s="69"/>
      <c r="CK242" s="69"/>
      <c r="CL242" s="69"/>
      <c r="CM242" s="69"/>
      <c r="CN242" s="69"/>
      <c r="CO242" s="69"/>
      <c r="CP242" s="69"/>
      <c r="CQ242" s="69"/>
      <c r="CR242" s="69"/>
      <c r="CS242" s="69"/>
      <c r="CT242" s="69"/>
      <c r="CU242" s="69"/>
      <c r="CV242" s="69"/>
      <c r="CW242" s="69"/>
      <c r="CX242" s="69"/>
      <c r="CY242" s="69"/>
      <c r="CZ242" s="69"/>
      <c r="DA242" s="69"/>
      <c r="DB242" s="69"/>
      <c r="DC242" s="69"/>
      <c r="DD242" s="69"/>
      <c r="DE242" s="69"/>
      <c r="DF242" s="69"/>
      <c r="DG242" s="69"/>
      <c r="DH242" s="69"/>
      <c r="DI242" s="69"/>
      <c r="DJ242" s="69"/>
      <c r="DK242" s="69"/>
      <c r="DL242" s="69"/>
      <c r="DM242" s="69"/>
      <c r="DN242" s="69"/>
      <c r="DO242" s="69"/>
      <c r="DP242" s="69"/>
      <c r="DQ242" s="69"/>
      <c r="DR242" s="69"/>
      <c r="DS242" s="69"/>
      <c r="DT242" s="69"/>
      <c r="DU242" s="69"/>
      <c r="DV242" s="69"/>
      <c r="DW242" s="69"/>
      <c r="DX242" s="69"/>
      <c r="DY242" s="69"/>
      <c r="DZ242" s="69"/>
      <c r="EA242" s="69"/>
      <c r="EB242" s="69"/>
      <c r="EC242" s="69"/>
      <c r="ED242" s="69"/>
      <c r="EE242" s="69"/>
      <c r="EF242" s="69"/>
      <c r="EG242" s="69"/>
      <c r="EH242" s="69"/>
      <c r="EI242" s="69"/>
      <c r="EJ242" s="69"/>
      <c r="EK242" s="69"/>
      <c r="EL242" s="69"/>
      <c r="EM242" s="69"/>
      <c r="EN242" s="69"/>
      <c r="EO242" s="69"/>
      <c r="EP242" s="69"/>
      <c r="EQ242" s="69"/>
      <c r="ER242" s="69"/>
      <c r="ES242" s="69"/>
      <c r="ET242" s="69"/>
      <c r="EU242" s="69"/>
      <c r="EV242" s="69"/>
      <c r="EW242" s="69"/>
      <c r="EX242" s="69"/>
      <c r="EY242" s="69"/>
      <c r="EZ242" s="69"/>
      <c r="FA242" s="69"/>
      <c r="FB242" s="69"/>
      <c r="FC242" s="69"/>
      <c r="FD242" s="69"/>
      <c r="FE242" s="69"/>
      <c r="FF242" s="69"/>
      <c r="FG242" s="69"/>
      <c r="FH242" s="69"/>
      <c r="FI242" s="69"/>
      <c r="FJ242" s="69"/>
      <c r="FK242" s="69"/>
      <c r="FL242" s="69"/>
      <c r="FM242" s="69"/>
      <c r="FN242" s="69"/>
      <c r="FO242" s="69"/>
      <c r="FP242" s="69"/>
      <c r="FQ242" s="69"/>
      <c r="FR242" s="69"/>
      <c r="FS242" s="69"/>
      <c r="FT242" s="69"/>
      <c r="FU242" s="69"/>
      <c r="FV242" s="69"/>
      <c r="FW242" s="69"/>
      <c r="FX242" s="69"/>
      <c r="FY242" s="69"/>
      <c r="FZ242" s="69"/>
      <c r="GA242" s="69"/>
      <c r="GB242" s="69"/>
      <c r="GC242" s="69"/>
      <c r="GD242" s="69"/>
      <c r="GE242" s="69"/>
      <c r="GF242" s="69"/>
      <c r="GG242" s="69"/>
      <c r="GH242" s="69"/>
      <c r="GI242" s="69"/>
      <c r="GJ242" s="69"/>
      <c r="GK242" s="69"/>
      <c r="GL242" s="69"/>
      <c r="GM242" s="69"/>
      <c r="GN242" s="69"/>
      <c r="GO242" s="69"/>
      <c r="GP242" s="69"/>
      <c r="GQ242" s="69"/>
      <c r="GR242" s="69"/>
      <c r="GS242" s="69"/>
      <c r="GT242" s="69"/>
      <c r="GU242" s="69"/>
      <c r="GV242" s="69"/>
      <c r="GW242" s="69"/>
      <c r="GX242" s="69"/>
      <c r="GY242" s="69"/>
      <c r="GZ242" s="69"/>
      <c r="HA242" s="69"/>
      <c r="HB242" s="69"/>
      <c r="HC242" s="69"/>
      <c r="HD242" s="69"/>
      <c r="HE242" s="69"/>
      <c r="HF242" s="69"/>
      <c r="HG242" s="69"/>
      <c r="HH242" s="69"/>
      <c r="HI242" s="69"/>
      <c r="HJ242" s="69"/>
      <c r="HK242" s="69"/>
      <c r="HL242" s="69"/>
      <c r="HM242" s="69"/>
      <c r="HN242" s="69"/>
      <c r="HO242" s="69"/>
      <c r="HP242" s="69"/>
      <c r="HQ242" s="69"/>
      <c r="HR242" s="69"/>
      <c r="HS242" s="69"/>
      <c r="HT242" s="69"/>
      <c r="HU242" s="69"/>
      <c r="HV242" s="69"/>
      <c r="HW242" s="69"/>
      <c r="HX242" s="69"/>
      <c r="HY242" s="69"/>
      <c r="HZ242" s="69"/>
      <c r="IA242" s="69"/>
      <c r="IB242" s="69"/>
      <c r="IC242" s="69"/>
      <c r="ID242" s="69"/>
      <c r="IE242" s="69"/>
      <c r="IF242" s="69"/>
      <c r="IG242" s="69"/>
      <c r="IH242" s="69"/>
      <c r="II242" s="69"/>
      <c r="IJ242" s="69"/>
      <c r="IK242" s="69"/>
      <c r="IL242" s="69"/>
      <c r="IM242" s="69"/>
      <c r="IN242" s="69"/>
      <c r="IO242" s="69"/>
      <c r="IP242" s="69"/>
      <c r="IQ242" s="69"/>
      <c r="IR242" s="69"/>
      <c r="IS242" s="69"/>
      <c r="IT242" s="69"/>
      <c r="IU242" s="69"/>
      <c r="IV242" s="69"/>
      <c r="IW242" s="69"/>
      <c r="IX242" s="69"/>
      <c r="IY242" s="69"/>
      <c r="IZ242" s="69"/>
      <c r="JA242" s="69"/>
      <c r="JB242" s="69"/>
      <c r="JC242" s="69"/>
      <c r="JD242" s="69"/>
      <c r="JE242" s="69"/>
      <c r="JF242" s="69"/>
      <c r="JG242" s="69"/>
      <c r="JH242" s="69"/>
      <c r="JI242" s="69"/>
      <c r="JJ242" s="69"/>
      <c r="JK242" s="69"/>
      <c r="JL242" s="69"/>
      <c r="JM242" s="69"/>
      <c r="JN242" s="69"/>
      <c r="JO242" s="69"/>
      <c r="JP242" s="69"/>
      <c r="JQ242" s="69"/>
      <c r="JR242" s="69"/>
      <c r="JS242" s="69"/>
      <c r="JT242" s="69"/>
      <c r="JU242" s="69"/>
      <c r="JV242" s="69"/>
      <c r="JW242" s="69"/>
      <c r="JX242" s="69"/>
      <c r="JY242" s="69"/>
      <c r="JZ242" s="69"/>
      <c r="KA242" s="69"/>
      <c r="KB242" s="69"/>
      <c r="KC242" s="69"/>
      <c r="KD242" s="69"/>
      <c r="KE242" s="69"/>
      <c r="KF242" s="69"/>
      <c r="KG242" s="69"/>
      <c r="KH242" s="69"/>
      <c r="KI242" s="69"/>
      <c r="KJ242" s="69"/>
      <c r="KK242" s="69"/>
      <c r="KL242" s="69"/>
      <c r="KM242" s="69"/>
      <c r="KN242" s="69"/>
      <c r="KO242" s="69"/>
      <c r="KP242" s="69"/>
      <c r="KQ242" s="69"/>
      <c r="KR242" s="69"/>
      <c r="KS242" s="69"/>
      <c r="KT242" s="69"/>
      <c r="KU242" s="69"/>
      <c r="KV242" s="69"/>
      <c r="KW242" s="69"/>
      <c r="KX242" s="69"/>
      <c r="KY242" s="69"/>
      <c r="KZ242" s="69"/>
      <c r="LA242" s="69"/>
      <c r="LB242" s="69"/>
      <c r="LC242" s="69"/>
      <c r="LD242" s="69"/>
      <c r="LE242" s="69"/>
      <c r="LF242" s="69"/>
      <c r="LG242" s="69"/>
      <c r="LH242" s="69"/>
      <c r="LI242" s="69"/>
      <c r="LJ242" s="69"/>
      <c r="LK242" s="69"/>
      <c r="LL242" s="69"/>
      <c r="LM242" s="69"/>
      <c r="LN242" s="69"/>
      <c r="LO242" s="69"/>
      <c r="LP242" s="69"/>
      <c r="LQ242" s="69"/>
      <c r="LR242" s="69"/>
      <c r="LS242" s="69"/>
      <c r="LT242" s="69"/>
      <c r="LU242" s="69"/>
      <c r="LV242" s="69"/>
      <c r="LW242" s="69"/>
      <c r="LX242" s="69"/>
      <c r="LY242" s="69"/>
      <c r="LZ242" s="69"/>
      <c r="MA242" s="69"/>
      <c r="MB242" s="69"/>
      <c r="MC242" s="69"/>
      <c r="MD242" s="69"/>
      <c r="ME242" s="69"/>
      <c r="MF242" s="69"/>
      <c r="MG242" s="69"/>
      <c r="MH242" s="69"/>
      <c r="MI242" s="69"/>
      <c r="MJ242" s="69"/>
      <c r="MK242" s="69"/>
      <c r="ML242" s="69"/>
      <c r="MM242" s="69"/>
      <c r="MN242" s="69"/>
      <c r="MO242" s="69"/>
      <c r="MP242" s="69"/>
      <c r="MQ242" s="69"/>
      <c r="MR242" s="69"/>
      <c r="MS242" s="69"/>
      <c r="MT242" s="69"/>
      <c r="MU242" s="69"/>
      <c r="MV242" s="69"/>
      <c r="MW242" s="69"/>
      <c r="MX242" s="69"/>
      <c r="MY242" s="69"/>
      <c r="MZ242" s="69"/>
      <c r="NA242" s="69"/>
      <c r="NB242" s="69"/>
      <c r="NC242" s="69"/>
      <c r="ND242" s="69"/>
      <c r="NE242" s="69"/>
      <c r="NF242" s="69"/>
      <c r="NG242" s="69"/>
      <c r="NH242" s="69"/>
      <c r="NI242" s="69"/>
      <c r="NJ242" s="69"/>
      <c r="NK242" s="69"/>
      <c r="NL242" s="69"/>
      <c r="NM242" s="69"/>
      <c r="NN242" s="69"/>
      <c r="NO242" s="69"/>
      <c r="NP242" s="69"/>
      <c r="NQ242" s="69"/>
      <c r="NR242" s="69"/>
      <c r="NS242" s="69"/>
      <c r="NT242" s="69"/>
      <c r="NU242" s="69"/>
      <c r="NV242" s="69"/>
      <c r="NW242" s="69"/>
      <c r="NX242" s="69"/>
      <c r="NY242" s="69"/>
      <c r="NZ242" s="69"/>
      <c r="OA242" s="69"/>
      <c r="OB242" s="69"/>
      <c r="OC242" s="69"/>
      <c r="OD242" s="69"/>
      <c r="OE242" s="69"/>
      <c r="OF242" s="69"/>
      <c r="OG242" s="69"/>
      <c r="OH242" s="69"/>
      <c r="OI242" s="69"/>
      <c r="OJ242" s="69"/>
      <c r="OK242" s="69"/>
      <c r="OL242" s="69"/>
      <c r="OM242" s="69"/>
      <c r="ON242" s="69"/>
      <c r="OO242" s="69"/>
      <c r="OP242" s="69"/>
      <c r="OQ242" s="69"/>
      <c r="OR242" s="69"/>
      <c r="OS242" s="69"/>
      <c r="OT242" s="69"/>
      <c r="OU242" s="69"/>
      <c r="OV242" s="69"/>
      <c r="OW242" s="69"/>
      <c r="OX242" s="69"/>
      <c r="OY242" s="69"/>
      <c r="OZ242" s="69"/>
      <c r="PA242" s="69"/>
      <c r="PB242" s="69"/>
      <c r="PC242" s="69"/>
      <c r="PD242" s="69"/>
      <c r="PE242" s="69"/>
      <c r="PF242" s="69"/>
      <c r="PG242" s="69"/>
      <c r="PH242" s="69"/>
      <c r="PI242" s="69"/>
      <c r="PJ242" s="69"/>
      <c r="PK242" s="69"/>
      <c r="PL242" s="69"/>
      <c r="PM242" s="69"/>
      <c r="PN242" s="69"/>
      <c r="PO242" s="69"/>
      <c r="PP242" s="69"/>
      <c r="PQ242" s="69"/>
      <c r="PR242" s="69"/>
      <c r="PS242" s="69"/>
      <c r="PT242" s="69"/>
      <c r="PU242" s="69"/>
      <c r="PV242" s="69"/>
      <c r="PW242" s="69"/>
      <c r="PX242" s="69"/>
      <c r="PY242" s="69"/>
      <c r="PZ242" s="69"/>
      <c r="QA242" s="69"/>
      <c r="QB242" s="69"/>
      <c r="QC242" s="69"/>
      <c r="QD242" s="69"/>
      <c r="QE242" s="69"/>
      <c r="QF242" s="69"/>
      <c r="QG242" s="69"/>
      <c r="QH242" s="69"/>
      <c r="QI242" s="69"/>
      <c r="QJ242" s="69"/>
      <c r="QK242" s="69"/>
      <c r="QL242" s="69"/>
      <c r="QM242" s="69"/>
      <c r="QN242" s="69"/>
      <c r="QO242" s="69"/>
      <c r="QP242" s="69"/>
      <c r="QQ242" s="69"/>
      <c r="QR242" s="69"/>
      <c r="QS242" s="69"/>
      <c r="QT242" s="69"/>
      <c r="QU242" s="69"/>
      <c r="QV242" s="69"/>
      <c r="QW242" s="69"/>
      <c r="QX242" s="69"/>
      <c r="QY242" s="69"/>
      <c r="QZ242" s="69"/>
      <c r="RA242" s="69"/>
      <c r="RB242" s="69"/>
      <c r="RC242" s="69"/>
      <c r="RD242" s="69"/>
      <c r="RE242" s="69"/>
      <c r="RF242" s="69"/>
      <c r="RG242" s="69"/>
      <c r="RH242" s="69"/>
      <c r="RI242" s="69"/>
      <c r="RJ242" s="69"/>
      <c r="RK242" s="69"/>
      <c r="RL242" s="69"/>
      <c r="RM242" s="69"/>
      <c r="RN242" s="69"/>
      <c r="RO242" s="69"/>
      <c r="RP242" s="69"/>
      <c r="RQ242" s="69"/>
      <c r="RR242" s="69"/>
      <c r="RS242" s="69"/>
      <c r="RT242" s="69"/>
      <c r="RU242" s="69"/>
      <c r="RV242" s="69"/>
      <c r="RW242" s="69"/>
      <c r="RX242" s="69"/>
      <c r="RY242" s="69"/>
      <c r="RZ242" s="69"/>
      <c r="SA242" s="69"/>
      <c r="SB242" s="69"/>
      <c r="SC242" s="69"/>
      <c r="SD242" s="69"/>
      <c r="SE242" s="69"/>
      <c r="SF242" s="69"/>
      <c r="SG242" s="69"/>
      <c r="SH242" s="69"/>
      <c r="SI242" s="69"/>
      <c r="SJ242" s="69"/>
      <c r="SK242" s="69"/>
      <c r="SL242" s="69"/>
      <c r="SM242" s="69"/>
      <c r="SN242" s="69"/>
      <c r="SO242" s="69"/>
      <c r="SP242" s="69"/>
      <c r="SQ242" s="69"/>
      <c r="SR242" s="69"/>
      <c r="SS242" s="69"/>
      <c r="ST242" s="69"/>
      <c r="SU242" s="69"/>
      <c r="SV242" s="69"/>
      <c r="SW242" s="69"/>
      <c r="SX242" s="69"/>
      <c r="SY242" s="69"/>
      <c r="SZ242" s="69"/>
      <c r="TA242" s="69"/>
      <c r="TB242" s="69"/>
      <c r="TC242" s="69"/>
      <c r="TD242" s="69"/>
      <c r="TE242" s="69"/>
      <c r="TF242" s="69"/>
      <c r="TG242" s="69"/>
      <c r="TH242" s="69"/>
      <c r="TI242" s="69"/>
      <c r="TJ242" s="69"/>
      <c r="TK242" s="69"/>
      <c r="TL242" s="69"/>
      <c r="TM242" s="69"/>
      <c r="TN242" s="69"/>
      <c r="TO242" s="69"/>
      <c r="TP242" s="69"/>
      <c r="TQ242" s="69"/>
      <c r="TR242" s="69"/>
      <c r="TS242" s="69"/>
      <c r="TT242" s="69"/>
      <c r="TU242" s="69"/>
      <c r="TV242" s="69"/>
      <c r="TW242" s="69"/>
      <c r="TX242" s="69"/>
      <c r="TY242" s="69"/>
      <c r="TZ242" s="69"/>
      <c r="UA242" s="69"/>
      <c r="UB242" s="69"/>
      <c r="UC242" s="69"/>
      <c r="UD242" s="69"/>
      <c r="UE242" s="69"/>
      <c r="UF242" s="69"/>
      <c r="UG242" s="69"/>
      <c r="UH242" s="69"/>
      <c r="UI242" s="69"/>
      <c r="UJ242" s="69"/>
      <c r="UK242" s="69"/>
      <c r="UL242" s="69"/>
      <c r="UM242" s="69"/>
      <c r="UN242" s="69"/>
      <c r="UO242" s="69"/>
      <c r="UP242" s="69"/>
      <c r="UQ242" s="69"/>
      <c r="UR242" s="69"/>
      <c r="US242" s="69"/>
      <c r="UT242" s="69"/>
      <c r="UU242" s="69"/>
      <c r="UV242" s="69"/>
      <c r="UW242" s="69"/>
      <c r="UX242" s="69"/>
      <c r="UY242" s="69"/>
      <c r="UZ242" s="69"/>
      <c r="VA242" s="69"/>
      <c r="VB242" s="69"/>
      <c r="VC242" s="69"/>
      <c r="VD242" s="69"/>
      <c r="VE242" s="69"/>
      <c r="VF242" s="69"/>
      <c r="VG242" s="69"/>
      <c r="VH242" s="69"/>
      <c r="VI242" s="69"/>
      <c r="VJ242" s="69"/>
      <c r="VK242" s="69"/>
      <c r="VL242" s="69"/>
      <c r="VM242" s="69"/>
      <c r="VN242" s="69"/>
      <c r="VO242" s="69"/>
      <c r="VP242" s="69"/>
      <c r="VQ242" s="69"/>
      <c r="VR242" s="69"/>
      <c r="VS242" s="69"/>
      <c r="VT242" s="69"/>
      <c r="VU242" s="69"/>
      <c r="VV242" s="69"/>
      <c r="VW242" s="69"/>
      <c r="VX242" s="69"/>
      <c r="VY242" s="69"/>
      <c r="VZ242" s="69"/>
      <c r="WA242" s="69"/>
      <c r="WB242" s="69"/>
      <c r="WC242" s="69"/>
      <c r="WD242" s="69"/>
      <c r="WE242" s="69"/>
      <c r="WF242" s="69"/>
      <c r="WG242" s="69"/>
      <c r="WH242" s="69"/>
      <c r="WI242" s="69"/>
      <c r="WJ242" s="69"/>
      <c r="WK242" s="69"/>
      <c r="WL242" s="69"/>
      <c r="WM242" s="69"/>
      <c r="WN242" s="69"/>
      <c r="WO242" s="69"/>
      <c r="WP242" s="69"/>
      <c r="WQ242" s="69"/>
      <c r="WR242" s="69"/>
      <c r="WS242" s="69"/>
      <c r="WT242" s="69"/>
      <c r="WU242" s="69"/>
      <c r="WV242" s="69"/>
      <c r="WW242" s="69"/>
      <c r="WX242" s="69"/>
      <c r="WY242" s="69"/>
      <c r="WZ242" s="69"/>
      <c r="XA242" s="69"/>
      <c r="XB242" s="69"/>
      <c r="XC242" s="69"/>
      <c r="XD242" s="69"/>
      <c r="XE242" s="69"/>
      <c r="XF242" s="69"/>
      <c r="XG242" s="69"/>
      <c r="XH242" s="69"/>
      <c r="XI242" s="69"/>
      <c r="XJ242" s="69"/>
      <c r="XK242" s="69"/>
      <c r="XL242" s="69"/>
      <c r="XM242" s="69"/>
      <c r="XN242" s="69"/>
      <c r="XO242" s="69"/>
      <c r="XP242" s="69"/>
      <c r="XQ242" s="69"/>
      <c r="XR242" s="69"/>
      <c r="XS242" s="69"/>
      <c r="XT242" s="69"/>
      <c r="XU242" s="69"/>
      <c r="XV242" s="69"/>
      <c r="XW242" s="69"/>
      <c r="XX242" s="69"/>
      <c r="XY242" s="69"/>
      <c r="XZ242" s="69"/>
      <c r="YA242" s="69"/>
      <c r="YB242" s="69"/>
      <c r="YC242" s="69"/>
      <c r="YD242" s="69"/>
      <c r="YE242" s="69"/>
      <c r="YF242" s="69"/>
      <c r="YG242" s="69"/>
      <c r="YH242" s="69"/>
      <c r="YI242" s="69"/>
      <c r="YJ242" s="69"/>
      <c r="YK242" s="69"/>
      <c r="YL242" s="69"/>
      <c r="YM242" s="69"/>
      <c r="YN242" s="69"/>
      <c r="YO242" s="69"/>
      <c r="YP242" s="69"/>
      <c r="YQ242" s="69"/>
      <c r="YR242" s="69"/>
      <c r="YS242" s="69"/>
      <c r="YT242" s="69"/>
      <c r="YU242" s="69"/>
      <c r="YV242" s="69"/>
      <c r="YW242" s="69"/>
      <c r="YX242" s="69"/>
      <c r="YY242" s="69"/>
      <c r="YZ242" s="69"/>
      <c r="ZA242" s="69"/>
      <c r="ZB242" s="69"/>
      <c r="ZC242" s="69"/>
      <c r="ZD242" s="69"/>
      <c r="ZE242" s="69"/>
      <c r="ZF242" s="69"/>
      <c r="ZG242" s="69"/>
      <c r="ZH242" s="69"/>
      <c r="ZI242" s="69"/>
      <c r="ZJ242" s="69"/>
      <c r="ZK242" s="69"/>
      <c r="ZL242" s="69"/>
      <c r="ZM242" s="69"/>
      <c r="ZN242" s="69"/>
      <c r="ZO242" s="69"/>
      <c r="ZP242" s="69"/>
      <c r="ZQ242" s="69"/>
      <c r="ZR242" s="69"/>
      <c r="ZS242" s="69"/>
      <c r="ZT242" s="69"/>
      <c r="ZU242" s="69"/>
      <c r="ZV242" s="69"/>
      <c r="ZW242" s="69"/>
      <c r="ZX242" s="69"/>
      <c r="ZY242" s="69"/>
      <c r="ZZ242" s="69"/>
      <c r="AAA242" s="69"/>
      <c r="AAB242" s="69"/>
      <c r="AAC242" s="69"/>
      <c r="AAD242" s="69"/>
      <c r="AAE242" s="69"/>
      <c r="AAF242" s="69"/>
      <c r="AAG242" s="69"/>
      <c r="AAH242" s="69"/>
      <c r="AAI242" s="69"/>
      <c r="AAJ242" s="69"/>
      <c r="AAK242" s="69"/>
      <c r="AAL242" s="69"/>
      <c r="AAM242" s="69"/>
      <c r="AAN242" s="69"/>
      <c r="AAO242" s="69"/>
      <c r="AAP242" s="69"/>
      <c r="AAQ242" s="69"/>
      <c r="AAR242" s="69"/>
      <c r="AAS242" s="69"/>
      <c r="AAT242" s="69"/>
      <c r="AAU242" s="69"/>
      <c r="AAV242" s="69"/>
      <c r="AAW242" s="69"/>
      <c r="AAX242" s="69"/>
      <c r="AAY242" s="69"/>
      <c r="AAZ242" s="69"/>
      <c r="ABA242" s="69"/>
      <c r="ABB242" s="69"/>
      <c r="ABC242" s="69"/>
      <c r="ABD242" s="69"/>
      <c r="ABE242" s="69"/>
      <c r="ABF242" s="69"/>
      <c r="ABG242" s="69"/>
      <c r="ABH242" s="69"/>
      <c r="ABI242" s="69"/>
      <c r="ABJ242" s="69"/>
      <c r="ABK242" s="69"/>
      <c r="ABL242" s="69"/>
      <c r="ABM242" s="69"/>
      <c r="ABN242" s="69"/>
      <c r="ABO242" s="69"/>
      <c r="ABP242" s="69"/>
      <c r="ABQ242" s="69"/>
      <c r="ABR242" s="69"/>
      <c r="ABS242" s="69"/>
      <c r="ABT242" s="69"/>
      <c r="ABU242" s="69"/>
      <c r="ABV242" s="69"/>
      <c r="ABW242" s="69"/>
      <c r="ABX242" s="69"/>
      <c r="ABY242" s="69"/>
      <c r="ABZ242" s="69"/>
      <c r="ACA242" s="69"/>
      <c r="ACB242" s="69"/>
      <c r="ACC242" s="69"/>
      <c r="ACD242" s="69"/>
      <c r="ACE242" s="69"/>
      <c r="ACF242" s="69"/>
      <c r="ACG242" s="69"/>
      <c r="ACH242" s="69"/>
      <c r="ACI242" s="69"/>
      <c r="ACJ242" s="69"/>
      <c r="ACK242" s="69"/>
      <c r="ACL242" s="69"/>
      <c r="ACM242" s="69"/>
      <c r="ACN242" s="69"/>
      <c r="ACO242" s="69"/>
      <c r="ACP242" s="69"/>
      <c r="ACQ242" s="69"/>
      <c r="ACR242" s="69"/>
      <c r="ACS242" s="69"/>
      <c r="ACT242" s="69"/>
      <c r="ACU242" s="69"/>
      <c r="ACV242" s="69"/>
      <c r="ACW242" s="69"/>
      <c r="ACX242" s="69"/>
      <c r="ACY242" s="69"/>
      <c r="ACZ242" s="69"/>
      <c r="ADA242" s="69"/>
      <c r="ADB242" s="69"/>
      <c r="ADC242" s="69"/>
      <c r="ADD242" s="69"/>
      <c r="ADE242" s="69"/>
      <c r="ADF242" s="69"/>
      <c r="ADG242" s="69"/>
      <c r="ADH242" s="69"/>
      <c r="ADI242" s="69"/>
      <c r="ADJ242" s="69"/>
      <c r="ADK242" s="69"/>
      <c r="ADL242" s="69"/>
      <c r="ADM242" s="69"/>
      <c r="ADN242" s="69"/>
      <c r="ADO242" s="69"/>
      <c r="ADP242" s="69"/>
      <c r="ADQ242" s="69"/>
      <c r="ADR242" s="69"/>
      <c r="ADS242" s="69"/>
      <c r="ADT242" s="69"/>
      <c r="ADU242" s="69"/>
      <c r="ADV242" s="69"/>
      <c r="ADW242" s="69"/>
      <c r="ADX242" s="69"/>
      <c r="ADY242" s="69"/>
      <c r="ADZ242" s="69"/>
      <c r="AEA242" s="69"/>
      <c r="AEB242" s="69"/>
      <c r="AEC242" s="69"/>
      <c r="AED242" s="69"/>
      <c r="AEE242" s="69"/>
      <c r="AEF242" s="69"/>
      <c r="AEG242" s="69"/>
      <c r="AEH242" s="69"/>
      <c r="AEI242" s="69"/>
      <c r="AEJ242" s="69"/>
      <c r="AEK242" s="69"/>
      <c r="AEL242" s="69"/>
      <c r="AEM242" s="69"/>
      <c r="AEN242" s="69"/>
      <c r="AEO242" s="69"/>
      <c r="AEP242" s="69"/>
      <c r="AEQ242" s="69"/>
      <c r="AER242" s="69"/>
      <c r="AES242" s="69"/>
      <c r="AET242" s="69"/>
      <c r="AEU242" s="69"/>
      <c r="AEV242" s="69"/>
      <c r="AEW242" s="69"/>
      <c r="AEX242" s="69"/>
      <c r="AEY242" s="69"/>
      <c r="AEZ242" s="69"/>
      <c r="AFA242" s="69"/>
      <c r="AFB242" s="69"/>
      <c r="AFC242" s="69"/>
      <c r="AFD242" s="69"/>
      <c r="AFE242" s="69"/>
      <c r="AFF242" s="69"/>
      <c r="AFG242" s="69"/>
      <c r="AFH242" s="69"/>
      <c r="AFI242" s="69"/>
      <c r="AFJ242" s="69"/>
      <c r="AFK242" s="69"/>
      <c r="AFL242" s="69"/>
      <c r="AFM242" s="69"/>
      <c r="AFN242" s="69"/>
      <c r="AFO242" s="69"/>
      <c r="AFP242" s="69"/>
      <c r="AFQ242" s="69"/>
      <c r="AFR242" s="69"/>
      <c r="AFS242" s="69"/>
      <c r="AFT242" s="69"/>
      <c r="AFU242" s="69"/>
      <c r="AFV242" s="69"/>
      <c r="AFW242" s="69"/>
      <c r="AFX242" s="69"/>
      <c r="AFY242" s="69"/>
      <c r="AFZ242" s="69"/>
      <c r="AGA242" s="69"/>
      <c r="AGB242" s="69"/>
      <c r="AGC242" s="69"/>
      <c r="AGD242" s="69"/>
      <c r="AGE242" s="69"/>
      <c r="AGF242" s="69"/>
      <c r="AGG242" s="69"/>
      <c r="AGH242" s="69"/>
      <c r="AGI242" s="69"/>
      <c r="AGJ242" s="69"/>
      <c r="AGK242" s="69"/>
      <c r="AGL242" s="69"/>
      <c r="AGM242" s="69"/>
      <c r="AGN242" s="69"/>
      <c r="AGO242" s="69"/>
      <c r="AGP242" s="69"/>
      <c r="AGQ242" s="69"/>
      <c r="AGR242" s="69"/>
      <c r="AGS242" s="69"/>
      <c r="AGT242" s="69"/>
      <c r="AGU242" s="69"/>
      <c r="AGV242" s="69"/>
      <c r="AGW242" s="69"/>
      <c r="AGX242" s="69"/>
      <c r="AGY242" s="69"/>
      <c r="AGZ242" s="69"/>
      <c r="AHA242" s="69"/>
      <c r="AHB242" s="69"/>
      <c r="AHC242" s="69"/>
      <c r="AHD242" s="69"/>
      <c r="AHE242" s="69"/>
      <c r="AHF242" s="69"/>
      <c r="AHG242" s="69"/>
      <c r="AHH242" s="69"/>
      <c r="AHI242" s="69"/>
      <c r="AHJ242" s="69"/>
      <c r="AHK242" s="69"/>
      <c r="AHL242" s="69"/>
      <c r="AHM242" s="69"/>
      <c r="AHN242" s="69"/>
      <c r="AHO242" s="69"/>
      <c r="AHP242" s="69"/>
      <c r="AHQ242" s="69"/>
      <c r="AHR242" s="69"/>
      <c r="AHS242" s="69"/>
      <c r="AHT242" s="69"/>
      <c r="AHU242" s="69"/>
      <c r="AHV242" s="69"/>
      <c r="AHW242" s="69"/>
      <c r="AHX242" s="69"/>
      <c r="AHY242" s="69"/>
      <c r="AHZ242" s="69"/>
      <c r="AIA242" s="69"/>
      <c r="AIB242" s="69"/>
      <c r="AIC242" s="69"/>
      <c r="AID242" s="69"/>
      <c r="AIE242" s="69"/>
      <c r="AIF242" s="69"/>
      <c r="AIG242" s="69"/>
      <c r="AIH242" s="69"/>
      <c r="AII242" s="69"/>
      <c r="AIJ242" s="69"/>
      <c r="AIK242" s="69"/>
      <c r="AIL242" s="69"/>
      <c r="AIM242" s="69"/>
      <c r="AIN242" s="69"/>
      <c r="AIO242" s="69"/>
      <c r="AIP242" s="69"/>
      <c r="AIQ242" s="69"/>
      <c r="AIR242" s="69"/>
      <c r="AIS242" s="69"/>
      <c r="AIT242" s="69"/>
      <c r="AIU242" s="69"/>
      <c r="AIV242" s="69"/>
      <c r="AIW242" s="69"/>
      <c r="AIX242" s="69"/>
      <c r="AIY242" s="69"/>
      <c r="AIZ242" s="69"/>
      <c r="AJA242" s="69"/>
      <c r="AJB242" s="69"/>
      <c r="AJC242" s="69"/>
      <c r="AJD242" s="69"/>
      <c r="AJE242" s="69"/>
      <c r="AJF242" s="69"/>
      <c r="AJG242" s="69"/>
      <c r="AJH242" s="69"/>
      <c r="AJI242" s="69"/>
      <c r="AJJ242" s="69"/>
      <c r="AJK242" s="69"/>
      <c r="AJL242" s="69"/>
      <c r="AJM242" s="69"/>
      <c r="AJN242" s="69"/>
      <c r="AJO242" s="69"/>
      <c r="AJP242" s="69"/>
      <c r="AJQ242" s="69"/>
      <c r="AJR242" s="69"/>
      <c r="AJS242" s="69"/>
      <c r="AJT242" s="69"/>
      <c r="AJU242" s="69"/>
      <c r="AJV242" s="69"/>
      <c r="AJW242" s="69"/>
      <c r="AJX242" s="69"/>
      <c r="AJY242" s="69"/>
      <c r="AJZ242" s="69"/>
      <c r="AKA242" s="69"/>
      <c r="AKB242" s="69"/>
      <c r="AKC242" s="69"/>
      <c r="AKD242" s="69"/>
      <c r="AKE242" s="69"/>
      <c r="AKF242" s="69"/>
      <c r="AKG242" s="69"/>
      <c r="AKH242" s="69"/>
      <c r="AKI242" s="69"/>
      <c r="AKJ242" s="69"/>
      <c r="AKK242" s="69"/>
      <c r="AKL242" s="69"/>
      <c r="AKM242" s="69"/>
      <c r="AKN242" s="69"/>
      <c r="AKO242" s="69"/>
      <c r="AKP242" s="69"/>
      <c r="AKQ242" s="69"/>
      <c r="AKR242" s="69"/>
      <c r="AKS242" s="69"/>
      <c r="AKT242" s="69"/>
      <c r="AKU242" s="69"/>
      <c r="AKV242" s="69"/>
      <c r="AKW242" s="69"/>
      <c r="AKX242" s="69"/>
      <c r="AKY242" s="69"/>
      <c r="AKZ242" s="69"/>
      <c r="ALA242" s="69"/>
      <c r="ALB242" s="69"/>
      <c r="ALC242" s="69"/>
      <c r="ALD242" s="69"/>
      <c r="ALE242" s="69"/>
      <c r="ALF242" s="69"/>
      <c r="ALG242" s="69"/>
      <c r="ALH242" s="69"/>
      <c r="ALI242" s="69"/>
      <c r="ALJ242" s="69"/>
      <c r="ALK242" s="69"/>
      <c r="ALL242" s="69"/>
      <c r="ALM242" s="69"/>
      <c r="ALN242" s="69"/>
      <c r="ALO242" s="69"/>
      <c r="ALP242" s="69"/>
      <c r="ALQ242" s="69"/>
      <c r="ALR242" s="69"/>
      <c r="ALS242" s="69"/>
      <c r="ALT242" s="69"/>
      <c r="ALU242" s="69"/>
      <c r="ALV242" s="69"/>
      <c r="ALW242" s="69"/>
      <c r="ALX242" s="69"/>
      <c r="ALY242" s="69"/>
      <c r="ALZ242" s="69"/>
      <c r="AMA242" s="69"/>
      <c r="AMB242" s="69"/>
      <c r="AMC242" s="69"/>
      <c r="AMD242" s="69"/>
      <c r="AME242" s="69"/>
      <c r="AMF242" s="69"/>
      <c r="AMG242" s="69"/>
      <c r="AMH242" s="69"/>
      <c r="AMI242" s="69"/>
      <c r="AMJ242" s="69"/>
      <c r="AMK242" s="69"/>
    </row>
    <row r="243" spans="1:1025" ht="16.5" x14ac:dyDescent="0.25">
      <c r="A243" s="34"/>
      <c r="B243" s="28" t="s">
        <v>144</v>
      </c>
      <c r="C243" s="58">
        <f>E239*57.93/100</f>
        <v>0</v>
      </c>
      <c r="D243" s="29">
        <f>E239*42.07/100</f>
        <v>0</v>
      </c>
      <c r="E243" s="21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L243" s="34"/>
      <c r="BM243" s="34"/>
      <c r="BN243" s="34"/>
      <c r="BO243" s="34"/>
      <c r="BP243" s="34"/>
      <c r="BQ243" s="34"/>
      <c r="BR243" s="34"/>
      <c r="BS243" s="34"/>
      <c r="BT243" s="34"/>
      <c r="BU243" s="34"/>
      <c r="BV243" s="34"/>
      <c r="BW243" s="34"/>
      <c r="BX243" s="34"/>
      <c r="BY243" s="34"/>
      <c r="BZ243" s="34"/>
      <c r="CA243" s="34"/>
      <c r="CB243" s="34"/>
      <c r="CC243" s="34"/>
      <c r="CD243" s="34"/>
      <c r="CE243" s="34"/>
      <c r="CF243" s="34"/>
      <c r="CG243" s="34"/>
      <c r="CH243" s="34"/>
      <c r="CI243" s="34"/>
      <c r="CJ243" s="34"/>
      <c r="CK243" s="34"/>
      <c r="CL243" s="34"/>
      <c r="CM243" s="34"/>
      <c r="CN243" s="34"/>
      <c r="CO243" s="34"/>
      <c r="CP243" s="34"/>
      <c r="CQ243" s="34"/>
      <c r="CR243" s="34"/>
      <c r="CS243" s="34"/>
      <c r="CT243" s="34"/>
      <c r="CU243" s="34"/>
      <c r="CV243" s="34"/>
      <c r="CW243" s="34"/>
      <c r="CX243" s="34"/>
      <c r="CY243" s="34"/>
      <c r="CZ243" s="34"/>
      <c r="DA243" s="34"/>
      <c r="DB243" s="34"/>
      <c r="DC243" s="34"/>
      <c r="DD243" s="34"/>
      <c r="DE243" s="34"/>
      <c r="DF243" s="34"/>
      <c r="DG243" s="34"/>
      <c r="DH243" s="34"/>
      <c r="DI243" s="34"/>
      <c r="DJ243" s="34"/>
      <c r="DK243" s="34"/>
      <c r="DL243" s="34"/>
      <c r="DM243" s="34"/>
      <c r="DN243" s="34"/>
      <c r="DO243" s="34"/>
      <c r="DP243" s="34"/>
      <c r="DQ243" s="34"/>
      <c r="DR243" s="34"/>
      <c r="DS243" s="34"/>
      <c r="DT243" s="34"/>
      <c r="DU243" s="34"/>
      <c r="DV243" s="34"/>
      <c r="DW243" s="34"/>
      <c r="DX243" s="34"/>
      <c r="DY243" s="34"/>
      <c r="DZ243" s="34"/>
      <c r="EA243" s="34"/>
      <c r="EB243" s="34"/>
      <c r="EC243" s="34"/>
      <c r="ED243" s="34"/>
      <c r="EE243" s="34"/>
      <c r="EF243" s="34"/>
      <c r="EG243" s="34"/>
      <c r="EH243" s="34"/>
      <c r="EI243" s="34"/>
      <c r="EJ243" s="34"/>
      <c r="EK243" s="34"/>
      <c r="EL243" s="34"/>
      <c r="EM243" s="34"/>
      <c r="EN243" s="34"/>
      <c r="EO243" s="34"/>
      <c r="EP243" s="34"/>
      <c r="EQ243" s="34"/>
      <c r="ER243" s="34"/>
      <c r="ES243" s="34"/>
      <c r="ET243" s="34"/>
      <c r="EU243" s="34"/>
      <c r="EV243" s="34"/>
      <c r="EW243" s="34"/>
      <c r="EX243" s="34"/>
      <c r="EY243" s="34"/>
      <c r="EZ243" s="34"/>
      <c r="FA243" s="34"/>
      <c r="FB243" s="34"/>
      <c r="FC243" s="34"/>
      <c r="FD243" s="34"/>
      <c r="FE243" s="34"/>
      <c r="FF243" s="34"/>
      <c r="FG243" s="34"/>
      <c r="FH243" s="34"/>
      <c r="FI243" s="34"/>
      <c r="FJ243" s="34"/>
      <c r="FK243" s="34"/>
      <c r="FL243" s="34"/>
      <c r="FM243" s="34"/>
      <c r="FN243" s="34"/>
      <c r="FO243" s="34"/>
      <c r="FP243" s="34"/>
      <c r="FQ243" s="34"/>
      <c r="FR243" s="34"/>
      <c r="FS243" s="34"/>
      <c r="FT243" s="34"/>
      <c r="FU243" s="34"/>
      <c r="FV243" s="34"/>
      <c r="FW243" s="34"/>
      <c r="FX243" s="34"/>
      <c r="FY243" s="34"/>
      <c r="FZ243" s="34"/>
      <c r="GA243" s="34"/>
      <c r="GB243" s="34"/>
      <c r="GC243" s="34"/>
      <c r="GD243" s="34"/>
      <c r="GE243" s="34"/>
      <c r="GF243" s="34"/>
      <c r="GG243" s="34"/>
      <c r="GH243" s="34"/>
      <c r="GI243" s="34"/>
      <c r="GJ243" s="34"/>
      <c r="GK243" s="34"/>
      <c r="GL243" s="34"/>
      <c r="GM243" s="34"/>
      <c r="GN243" s="34"/>
      <c r="GO243" s="34"/>
      <c r="GP243" s="34"/>
      <c r="GQ243" s="34"/>
      <c r="GR243" s="34"/>
      <c r="GS243" s="34"/>
      <c r="GT243" s="34"/>
      <c r="GU243" s="34"/>
      <c r="GV243" s="34"/>
      <c r="GW243" s="34"/>
      <c r="GX243" s="34"/>
      <c r="GY243" s="34"/>
      <c r="GZ243" s="34"/>
      <c r="HA243" s="34"/>
      <c r="HB243" s="34"/>
      <c r="HC243" s="34"/>
      <c r="HD243" s="34"/>
      <c r="HE243" s="34"/>
      <c r="HF243" s="34"/>
      <c r="HG243" s="34"/>
      <c r="HH243" s="34"/>
      <c r="HI243" s="34"/>
      <c r="HJ243" s="34"/>
      <c r="HK243" s="34"/>
      <c r="HL243" s="34"/>
      <c r="HM243" s="34"/>
      <c r="HN243" s="34"/>
      <c r="HO243" s="34"/>
      <c r="HP243" s="34"/>
      <c r="HQ243" s="34"/>
      <c r="HR243" s="34"/>
      <c r="HS243" s="34"/>
      <c r="HT243" s="34"/>
      <c r="HU243" s="34"/>
      <c r="HV243" s="34"/>
      <c r="HW243" s="34"/>
      <c r="HX243" s="34"/>
      <c r="HY243" s="34"/>
      <c r="HZ243" s="34"/>
      <c r="IA243" s="34"/>
      <c r="IB243" s="34"/>
      <c r="IC243" s="34"/>
      <c r="ID243" s="34"/>
      <c r="IE243" s="34"/>
      <c r="IF243" s="34"/>
      <c r="IG243" s="34"/>
      <c r="IH243" s="34"/>
      <c r="II243" s="34"/>
      <c r="IJ243" s="34"/>
      <c r="IK243" s="34"/>
      <c r="IL243" s="34"/>
      <c r="IM243" s="34"/>
      <c r="IN243" s="34"/>
      <c r="IO243" s="34"/>
      <c r="IP243" s="34"/>
      <c r="IQ243" s="34"/>
      <c r="IR243" s="34"/>
      <c r="IS243" s="34"/>
      <c r="IT243" s="34"/>
      <c r="IU243" s="34"/>
      <c r="IV243" s="34"/>
      <c r="IW243" s="34"/>
      <c r="IX243" s="34"/>
      <c r="IY243" s="34"/>
      <c r="IZ243" s="34"/>
      <c r="JA243" s="34"/>
      <c r="JB243" s="34"/>
      <c r="JC243" s="34"/>
      <c r="JD243" s="34"/>
      <c r="JE243" s="34"/>
      <c r="JF243" s="34"/>
      <c r="JG243" s="34"/>
      <c r="JH243" s="34"/>
      <c r="JI243" s="34"/>
      <c r="JJ243" s="34"/>
      <c r="JK243" s="34"/>
      <c r="JL243" s="34"/>
      <c r="JM243" s="34"/>
      <c r="JN243" s="34"/>
      <c r="JO243" s="34"/>
      <c r="JP243" s="34"/>
      <c r="JQ243" s="34"/>
      <c r="JR243" s="34"/>
      <c r="JS243" s="34"/>
      <c r="JT243" s="34"/>
      <c r="JU243" s="34"/>
      <c r="JV243" s="34"/>
      <c r="JW243" s="34"/>
      <c r="JX243" s="34"/>
      <c r="JY243" s="34"/>
      <c r="JZ243" s="34"/>
      <c r="KA243" s="34"/>
      <c r="KB243" s="34"/>
      <c r="KC243" s="34"/>
      <c r="KD243" s="34"/>
      <c r="KE243" s="34"/>
      <c r="KF243" s="34"/>
      <c r="KG243" s="34"/>
      <c r="KH243" s="34"/>
      <c r="KI243" s="34"/>
      <c r="KJ243" s="34"/>
      <c r="KK243" s="34"/>
      <c r="KL243" s="34"/>
      <c r="KM243" s="34"/>
      <c r="KN243" s="34"/>
      <c r="KO243" s="34"/>
      <c r="KP243" s="34"/>
      <c r="KQ243" s="34"/>
      <c r="KR243" s="34"/>
      <c r="KS243" s="34"/>
      <c r="KT243" s="34"/>
      <c r="KU243" s="34"/>
      <c r="KV243" s="34"/>
      <c r="KW243" s="34"/>
      <c r="KX243" s="34"/>
      <c r="KY243" s="34"/>
      <c r="KZ243" s="34"/>
      <c r="LA243" s="34"/>
      <c r="LB243" s="34"/>
      <c r="LC243" s="34"/>
      <c r="LD243" s="34"/>
      <c r="LE243" s="34"/>
      <c r="LF243" s="34"/>
      <c r="LG243" s="34"/>
      <c r="LH243" s="34"/>
      <c r="LI243" s="34"/>
      <c r="LJ243" s="34"/>
      <c r="LK243" s="34"/>
      <c r="LL243" s="34"/>
      <c r="LM243" s="34"/>
      <c r="LN243" s="34"/>
      <c r="LO243" s="34"/>
      <c r="LP243" s="34"/>
      <c r="LQ243" s="34"/>
      <c r="LR243" s="34"/>
      <c r="LS243" s="34"/>
      <c r="LT243" s="34"/>
      <c r="LU243" s="34"/>
      <c r="LV243" s="34"/>
      <c r="LW243" s="34"/>
      <c r="LX243" s="34"/>
      <c r="LY243" s="34"/>
      <c r="LZ243" s="34"/>
      <c r="MA243" s="34"/>
      <c r="MB243" s="34"/>
      <c r="MC243" s="34"/>
      <c r="MD243" s="34"/>
      <c r="ME243" s="34"/>
      <c r="MF243" s="34"/>
      <c r="MG243" s="34"/>
      <c r="MH243" s="34"/>
      <c r="MI243" s="34"/>
      <c r="MJ243" s="34"/>
      <c r="MK243" s="34"/>
      <c r="ML243" s="34"/>
      <c r="MM243" s="34"/>
      <c r="MN243" s="34"/>
      <c r="MO243" s="34"/>
      <c r="MP243" s="34"/>
      <c r="MQ243" s="34"/>
      <c r="MR243" s="34"/>
      <c r="MS243" s="34"/>
      <c r="MT243" s="34"/>
      <c r="MU243" s="34"/>
      <c r="MV243" s="34"/>
      <c r="MW243" s="34"/>
      <c r="MX243" s="34"/>
      <c r="MY243" s="34"/>
      <c r="MZ243" s="34"/>
      <c r="NA243" s="34"/>
      <c r="NB243" s="34"/>
      <c r="NC243" s="34"/>
      <c r="ND243" s="34"/>
      <c r="NE243" s="34"/>
      <c r="NF243" s="34"/>
      <c r="NG243" s="34"/>
      <c r="NH243" s="34"/>
      <c r="NI243" s="34"/>
      <c r="NJ243" s="34"/>
      <c r="NK243" s="34"/>
      <c r="NL243" s="34"/>
      <c r="NM243" s="34"/>
      <c r="NN243" s="34"/>
      <c r="NO243" s="34"/>
      <c r="NP243" s="34"/>
      <c r="NQ243" s="34"/>
      <c r="NR243" s="34"/>
      <c r="NS243" s="34"/>
      <c r="NT243" s="34"/>
      <c r="NU243" s="34"/>
      <c r="NV243" s="34"/>
      <c r="NW243" s="34"/>
      <c r="NX243" s="34"/>
      <c r="NY243" s="34"/>
      <c r="NZ243" s="34"/>
      <c r="OA243" s="34"/>
      <c r="OB243" s="34"/>
      <c r="OC243" s="34"/>
      <c r="OD243" s="34"/>
      <c r="OE243" s="34"/>
      <c r="OF243" s="34"/>
      <c r="OG243" s="34"/>
      <c r="OH243" s="34"/>
      <c r="OI243" s="34"/>
      <c r="OJ243" s="34"/>
      <c r="OK243" s="34"/>
      <c r="OL243" s="34"/>
      <c r="OM243" s="34"/>
      <c r="ON243" s="34"/>
      <c r="OO243" s="34"/>
      <c r="OP243" s="34"/>
      <c r="OQ243" s="34"/>
      <c r="OR243" s="34"/>
      <c r="OS243" s="34"/>
      <c r="OT243" s="34"/>
      <c r="OU243" s="34"/>
      <c r="OV243" s="34"/>
      <c r="OW243" s="34"/>
      <c r="OX243" s="34"/>
      <c r="OY243" s="34"/>
      <c r="OZ243" s="34"/>
      <c r="PA243" s="34"/>
      <c r="PB243" s="34"/>
      <c r="PC243" s="34"/>
      <c r="PD243" s="34"/>
      <c r="PE243" s="34"/>
      <c r="PF243" s="34"/>
      <c r="PG243" s="34"/>
      <c r="PH243" s="34"/>
      <c r="PI243" s="34"/>
      <c r="PJ243" s="34"/>
      <c r="PK243" s="34"/>
      <c r="PL243" s="34"/>
      <c r="PM243" s="34"/>
      <c r="PN243" s="34"/>
      <c r="PO243" s="34"/>
      <c r="PP243" s="34"/>
      <c r="PQ243" s="34"/>
      <c r="PR243" s="34"/>
      <c r="PS243" s="34"/>
      <c r="PT243" s="34"/>
      <c r="PU243" s="34"/>
      <c r="PV243" s="34"/>
      <c r="PW243" s="34"/>
      <c r="PX243" s="34"/>
      <c r="PY243" s="34"/>
      <c r="PZ243" s="34"/>
      <c r="QA243" s="34"/>
      <c r="QB243" s="34"/>
      <c r="QC243" s="34"/>
      <c r="QD243" s="34"/>
      <c r="QE243" s="34"/>
      <c r="QF243" s="34"/>
      <c r="QG243" s="34"/>
      <c r="QH243" s="34"/>
      <c r="QI243" s="34"/>
      <c r="QJ243" s="34"/>
      <c r="QK243" s="34"/>
      <c r="QL243" s="34"/>
      <c r="QM243" s="34"/>
      <c r="QN243" s="34"/>
      <c r="QO243" s="34"/>
      <c r="QP243" s="34"/>
      <c r="QQ243" s="34"/>
      <c r="QR243" s="34"/>
      <c r="QS243" s="34"/>
      <c r="QT243" s="34"/>
      <c r="QU243" s="34"/>
      <c r="QV243" s="34"/>
      <c r="QW243" s="34"/>
      <c r="QX243" s="34"/>
      <c r="QY243" s="34"/>
      <c r="QZ243" s="34"/>
      <c r="RA243" s="34"/>
      <c r="RB243" s="34"/>
      <c r="RC243" s="34"/>
      <c r="RD243" s="34"/>
      <c r="RE243" s="34"/>
      <c r="RF243" s="34"/>
      <c r="RG243" s="34"/>
      <c r="RH243" s="34"/>
      <c r="RI243" s="34"/>
      <c r="RJ243" s="34"/>
      <c r="RK243" s="34"/>
      <c r="RL243" s="34"/>
      <c r="RM243" s="34"/>
      <c r="RN243" s="34"/>
      <c r="RO243" s="34"/>
      <c r="RP243" s="34"/>
      <c r="RQ243" s="34"/>
      <c r="RR243" s="34"/>
      <c r="RS243" s="34"/>
      <c r="RT243" s="34"/>
      <c r="RU243" s="34"/>
      <c r="RV243" s="34"/>
      <c r="RW243" s="34"/>
      <c r="RX243" s="34"/>
      <c r="RY243" s="34"/>
      <c r="RZ243" s="34"/>
      <c r="SA243" s="34"/>
      <c r="SB243" s="34"/>
      <c r="SC243" s="34"/>
      <c r="SD243" s="34"/>
      <c r="SE243" s="34"/>
      <c r="SF243" s="34"/>
      <c r="SG243" s="34"/>
      <c r="SH243" s="34"/>
      <c r="SI243" s="34"/>
      <c r="SJ243" s="34"/>
      <c r="SK243" s="34"/>
      <c r="SL243" s="34"/>
      <c r="SM243" s="34"/>
      <c r="SN243" s="34"/>
      <c r="SO243" s="34"/>
      <c r="SP243" s="34"/>
      <c r="SQ243" s="34"/>
      <c r="SR243" s="34"/>
      <c r="SS243" s="34"/>
      <c r="ST243" s="34"/>
      <c r="SU243" s="34"/>
      <c r="SV243" s="34"/>
      <c r="SW243" s="34"/>
      <c r="SX243" s="34"/>
      <c r="SY243" s="34"/>
      <c r="SZ243" s="34"/>
      <c r="TA243" s="34"/>
      <c r="TB243" s="34"/>
      <c r="TC243" s="34"/>
      <c r="TD243" s="34"/>
      <c r="TE243" s="34"/>
      <c r="TF243" s="34"/>
      <c r="TG243" s="34"/>
      <c r="TH243" s="34"/>
      <c r="TI243" s="34"/>
      <c r="TJ243" s="34"/>
      <c r="TK243" s="34"/>
      <c r="TL243" s="34"/>
      <c r="TM243" s="34"/>
      <c r="TN243" s="34"/>
      <c r="TO243" s="34"/>
      <c r="TP243" s="34"/>
      <c r="TQ243" s="34"/>
      <c r="TR243" s="34"/>
      <c r="TS243" s="34"/>
      <c r="TT243" s="34"/>
      <c r="TU243" s="34"/>
      <c r="TV243" s="34"/>
      <c r="TW243" s="34"/>
      <c r="TX243" s="34"/>
      <c r="TY243" s="34"/>
      <c r="TZ243" s="34"/>
      <c r="UA243" s="34"/>
      <c r="UB243" s="34"/>
      <c r="UC243" s="34"/>
      <c r="UD243" s="34"/>
      <c r="UE243" s="34"/>
      <c r="UF243" s="34"/>
      <c r="UG243" s="34"/>
      <c r="UH243" s="34"/>
      <c r="UI243" s="34"/>
      <c r="UJ243" s="34"/>
      <c r="UK243" s="34"/>
      <c r="UL243" s="34"/>
      <c r="UM243" s="34"/>
      <c r="UN243" s="34"/>
      <c r="UO243" s="34"/>
      <c r="UP243" s="34"/>
      <c r="UQ243" s="34"/>
      <c r="UR243" s="34"/>
      <c r="US243" s="34"/>
      <c r="UT243" s="34"/>
      <c r="UU243" s="34"/>
      <c r="UV243" s="34"/>
      <c r="UW243" s="34"/>
      <c r="UX243" s="34"/>
      <c r="UY243" s="34"/>
      <c r="UZ243" s="34"/>
      <c r="VA243" s="34"/>
      <c r="VB243" s="34"/>
      <c r="VC243" s="34"/>
      <c r="VD243" s="34"/>
      <c r="VE243" s="34"/>
      <c r="VF243" s="34"/>
      <c r="VG243" s="34"/>
      <c r="VH243" s="34"/>
      <c r="VI243" s="34"/>
      <c r="VJ243" s="34"/>
      <c r="VK243" s="34"/>
      <c r="VL243" s="34"/>
      <c r="VM243" s="34"/>
      <c r="VN243" s="34"/>
      <c r="VO243" s="34"/>
      <c r="VP243" s="34"/>
      <c r="VQ243" s="34"/>
      <c r="VR243" s="34"/>
      <c r="VS243" s="34"/>
      <c r="VT243" s="34"/>
      <c r="VU243" s="34"/>
      <c r="VV243" s="34"/>
      <c r="VW243" s="34"/>
      <c r="VX243" s="34"/>
      <c r="VY243" s="34"/>
      <c r="VZ243" s="34"/>
      <c r="WA243" s="34"/>
      <c r="WB243" s="34"/>
      <c r="WC243" s="34"/>
      <c r="WD243" s="34"/>
      <c r="WE243" s="34"/>
      <c r="WF243" s="34"/>
      <c r="WG243" s="34"/>
      <c r="WH243" s="34"/>
      <c r="WI243" s="34"/>
      <c r="WJ243" s="34"/>
      <c r="WK243" s="34"/>
      <c r="WL243" s="34"/>
      <c r="WM243" s="34"/>
      <c r="WN243" s="34"/>
      <c r="WO243" s="34"/>
      <c r="WP243" s="34"/>
      <c r="WQ243" s="34"/>
      <c r="WR243" s="34"/>
      <c r="WS243" s="34"/>
      <c r="WT243" s="34"/>
      <c r="WU243" s="34"/>
      <c r="WV243" s="34"/>
      <c r="WW243" s="34"/>
      <c r="WX243" s="34"/>
      <c r="WY243" s="34"/>
      <c r="WZ243" s="34"/>
      <c r="XA243" s="34"/>
      <c r="XB243" s="34"/>
      <c r="XC243" s="34"/>
      <c r="XD243" s="34"/>
      <c r="XE243" s="34"/>
      <c r="XF243" s="34"/>
      <c r="XG243" s="34"/>
      <c r="XH243" s="34"/>
      <c r="XI243" s="34"/>
      <c r="XJ243" s="34"/>
      <c r="XK243" s="34"/>
      <c r="XL243" s="34"/>
      <c r="XM243" s="34"/>
      <c r="XN243" s="34"/>
      <c r="XO243" s="34"/>
      <c r="XP243" s="34"/>
      <c r="XQ243" s="34"/>
      <c r="XR243" s="34"/>
      <c r="XS243" s="34"/>
      <c r="XT243" s="34"/>
      <c r="XU243" s="34"/>
      <c r="XV243" s="34"/>
      <c r="XW243" s="34"/>
      <c r="XX243" s="34"/>
      <c r="XY243" s="34"/>
      <c r="XZ243" s="34"/>
      <c r="YA243" s="34"/>
      <c r="YB243" s="34"/>
      <c r="YC243" s="34"/>
      <c r="YD243" s="34"/>
      <c r="YE243" s="34"/>
      <c r="YF243" s="34"/>
      <c r="YG243" s="34"/>
      <c r="YH243" s="34"/>
      <c r="YI243" s="34"/>
      <c r="YJ243" s="34"/>
      <c r="YK243" s="34"/>
      <c r="YL243" s="34"/>
      <c r="YM243" s="34"/>
      <c r="YN243" s="34"/>
      <c r="YO243" s="34"/>
      <c r="YP243" s="34"/>
      <c r="YQ243" s="34"/>
      <c r="YR243" s="34"/>
      <c r="YS243" s="34"/>
      <c r="YT243" s="34"/>
      <c r="YU243" s="34"/>
      <c r="YV243" s="34"/>
      <c r="YW243" s="34"/>
      <c r="YX243" s="34"/>
      <c r="YY243" s="34"/>
      <c r="YZ243" s="34"/>
      <c r="ZA243" s="34"/>
      <c r="ZB243" s="34"/>
      <c r="ZC243" s="34"/>
      <c r="ZD243" s="34"/>
      <c r="ZE243" s="34"/>
      <c r="ZF243" s="34"/>
      <c r="ZG243" s="34"/>
      <c r="ZH243" s="34"/>
      <c r="ZI243" s="34"/>
      <c r="ZJ243" s="34"/>
      <c r="ZK243" s="34"/>
      <c r="ZL243" s="34"/>
      <c r="ZM243" s="34"/>
      <c r="ZN243" s="34"/>
      <c r="ZO243" s="34"/>
      <c r="ZP243" s="34"/>
      <c r="ZQ243" s="34"/>
      <c r="ZR243" s="34"/>
      <c r="ZS243" s="34"/>
      <c r="ZT243" s="34"/>
      <c r="ZU243" s="34"/>
      <c r="ZV243" s="34"/>
      <c r="ZW243" s="34"/>
      <c r="ZX243" s="34"/>
      <c r="ZY243" s="34"/>
      <c r="ZZ243" s="34"/>
      <c r="AAA243" s="34"/>
      <c r="AAB243" s="34"/>
      <c r="AAC243" s="34"/>
      <c r="AAD243" s="34"/>
      <c r="AAE243" s="34"/>
      <c r="AAF243" s="34"/>
      <c r="AAG243" s="34"/>
      <c r="AAH243" s="34"/>
      <c r="AAI243" s="34"/>
      <c r="AAJ243" s="34"/>
      <c r="AAK243" s="34"/>
      <c r="AAL243" s="34"/>
      <c r="AAM243" s="34"/>
      <c r="AAN243" s="34"/>
      <c r="AAO243" s="34"/>
      <c r="AAP243" s="34"/>
      <c r="AAQ243" s="34"/>
      <c r="AAR243" s="34"/>
      <c r="AAS243" s="34"/>
      <c r="AAT243" s="34"/>
      <c r="AAU243" s="34"/>
      <c r="AAV243" s="34"/>
      <c r="AAW243" s="34"/>
      <c r="AAX243" s="34"/>
      <c r="AAY243" s="34"/>
      <c r="AAZ243" s="34"/>
      <c r="ABA243" s="34"/>
      <c r="ABB243" s="34"/>
      <c r="ABC243" s="34"/>
      <c r="ABD243" s="34"/>
      <c r="ABE243" s="34"/>
      <c r="ABF243" s="34"/>
      <c r="ABG243" s="34"/>
      <c r="ABH243" s="34"/>
      <c r="ABI243" s="34"/>
      <c r="ABJ243" s="34"/>
      <c r="ABK243" s="34"/>
      <c r="ABL243" s="34"/>
      <c r="ABM243" s="34"/>
      <c r="ABN243" s="34"/>
      <c r="ABO243" s="34"/>
      <c r="ABP243" s="34"/>
      <c r="ABQ243" s="34"/>
      <c r="ABR243" s="34"/>
      <c r="ABS243" s="34"/>
      <c r="ABT243" s="34"/>
      <c r="ABU243" s="34"/>
      <c r="ABV243" s="34"/>
      <c r="ABW243" s="34"/>
      <c r="ABX243" s="34"/>
      <c r="ABY243" s="34"/>
      <c r="ABZ243" s="34"/>
      <c r="ACA243" s="34"/>
      <c r="ACB243" s="34"/>
      <c r="ACC243" s="34"/>
      <c r="ACD243" s="34"/>
      <c r="ACE243" s="34"/>
      <c r="ACF243" s="34"/>
      <c r="ACG243" s="34"/>
      <c r="ACH243" s="34"/>
      <c r="ACI243" s="34"/>
      <c r="ACJ243" s="34"/>
      <c r="ACK243" s="34"/>
      <c r="ACL243" s="34"/>
      <c r="ACM243" s="34"/>
      <c r="ACN243" s="34"/>
      <c r="ACO243" s="34"/>
      <c r="ACP243" s="34"/>
      <c r="ACQ243" s="34"/>
      <c r="ACR243" s="34"/>
      <c r="ACS243" s="34"/>
      <c r="ACT243" s="34"/>
      <c r="ACU243" s="34"/>
      <c r="ACV243" s="34"/>
      <c r="ACW243" s="34"/>
      <c r="ACX243" s="34"/>
      <c r="ACY243" s="34"/>
      <c r="ACZ243" s="34"/>
      <c r="ADA243" s="34"/>
      <c r="ADB243" s="34"/>
      <c r="ADC243" s="34"/>
      <c r="ADD243" s="34"/>
      <c r="ADE243" s="34"/>
      <c r="ADF243" s="34"/>
      <c r="ADG243" s="34"/>
      <c r="ADH243" s="34"/>
      <c r="ADI243" s="34"/>
      <c r="ADJ243" s="34"/>
      <c r="ADK243" s="34"/>
      <c r="ADL243" s="34"/>
      <c r="ADM243" s="34"/>
      <c r="ADN243" s="34"/>
      <c r="ADO243" s="34"/>
      <c r="ADP243" s="34"/>
      <c r="ADQ243" s="34"/>
      <c r="ADR243" s="34"/>
      <c r="ADS243" s="34"/>
      <c r="ADT243" s="34"/>
      <c r="ADU243" s="34"/>
      <c r="ADV243" s="34"/>
      <c r="ADW243" s="34"/>
      <c r="ADX243" s="34"/>
      <c r="ADY243" s="34"/>
      <c r="ADZ243" s="34"/>
      <c r="AEA243" s="34"/>
      <c r="AEB243" s="34"/>
      <c r="AEC243" s="34"/>
      <c r="AED243" s="34"/>
      <c r="AEE243" s="34"/>
      <c r="AEF243" s="34"/>
      <c r="AEG243" s="34"/>
      <c r="AEH243" s="34"/>
      <c r="AEI243" s="34"/>
      <c r="AEJ243" s="34"/>
      <c r="AEK243" s="34"/>
      <c r="AEL243" s="34"/>
      <c r="AEM243" s="34"/>
      <c r="AEN243" s="34"/>
      <c r="AEO243" s="34"/>
      <c r="AEP243" s="34"/>
      <c r="AEQ243" s="34"/>
      <c r="AER243" s="34"/>
      <c r="AES243" s="34"/>
      <c r="AET243" s="34"/>
      <c r="AEU243" s="34"/>
      <c r="AEV243" s="34"/>
      <c r="AEW243" s="34"/>
      <c r="AEX243" s="34"/>
      <c r="AEY243" s="34"/>
      <c r="AEZ243" s="34"/>
      <c r="AFA243" s="34"/>
      <c r="AFB243" s="34"/>
      <c r="AFC243" s="34"/>
      <c r="AFD243" s="34"/>
      <c r="AFE243" s="34"/>
      <c r="AFF243" s="34"/>
      <c r="AFG243" s="34"/>
      <c r="AFH243" s="34"/>
      <c r="AFI243" s="34"/>
      <c r="AFJ243" s="34"/>
      <c r="AFK243" s="34"/>
      <c r="AFL243" s="34"/>
      <c r="AFM243" s="34"/>
      <c r="AFN243" s="34"/>
      <c r="AFO243" s="34"/>
      <c r="AFP243" s="34"/>
      <c r="AFQ243" s="34"/>
      <c r="AFR243" s="34"/>
      <c r="AFS243" s="34"/>
      <c r="AFT243" s="34"/>
      <c r="AFU243" s="34"/>
      <c r="AFV243" s="34"/>
      <c r="AFW243" s="34"/>
      <c r="AFX243" s="34"/>
      <c r="AFY243" s="34"/>
      <c r="AFZ243" s="34"/>
      <c r="AGA243" s="34"/>
      <c r="AGB243" s="34"/>
      <c r="AGC243" s="34"/>
      <c r="AGD243" s="34"/>
      <c r="AGE243" s="34"/>
      <c r="AGF243" s="34"/>
      <c r="AGG243" s="34"/>
      <c r="AGH243" s="34"/>
      <c r="AGI243" s="34"/>
      <c r="AGJ243" s="34"/>
      <c r="AGK243" s="34"/>
      <c r="AGL243" s="34"/>
      <c r="AGM243" s="34"/>
      <c r="AGN243" s="34"/>
      <c r="AGO243" s="34"/>
      <c r="AGP243" s="34"/>
      <c r="AGQ243" s="34"/>
      <c r="AGR243" s="34"/>
      <c r="AGS243" s="34"/>
      <c r="AGT243" s="34"/>
      <c r="AGU243" s="34"/>
      <c r="AGV243" s="34"/>
      <c r="AGW243" s="34"/>
      <c r="AGX243" s="34"/>
      <c r="AGY243" s="34"/>
      <c r="AGZ243" s="34"/>
      <c r="AHA243" s="34"/>
      <c r="AHB243" s="34"/>
      <c r="AHC243" s="34"/>
      <c r="AHD243" s="34"/>
      <c r="AHE243" s="34"/>
      <c r="AHF243" s="34"/>
      <c r="AHG243" s="34"/>
      <c r="AHH243" s="34"/>
      <c r="AHI243" s="34"/>
      <c r="AHJ243" s="34"/>
      <c r="AHK243" s="34"/>
      <c r="AHL243" s="34"/>
      <c r="AHM243" s="34"/>
      <c r="AHN243" s="34"/>
      <c r="AHO243" s="34"/>
      <c r="AHP243" s="34"/>
      <c r="AHQ243" s="34"/>
      <c r="AHR243" s="34"/>
      <c r="AHS243" s="34"/>
      <c r="AHT243" s="34"/>
      <c r="AHU243" s="34"/>
      <c r="AHV243" s="34"/>
      <c r="AHW243" s="34"/>
      <c r="AHX243" s="34"/>
      <c r="AHY243" s="34"/>
      <c r="AHZ243" s="34"/>
      <c r="AIA243" s="34"/>
      <c r="AIB243" s="34"/>
      <c r="AIC243" s="34"/>
      <c r="AID243" s="34"/>
      <c r="AIE243" s="34"/>
      <c r="AIF243" s="34"/>
      <c r="AIG243" s="34"/>
      <c r="AIH243" s="34"/>
      <c r="AII243" s="34"/>
      <c r="AIJ243" s="34"/>
      <c r="AIK243" s="34"/>
      <c r="AIL243" s="34"/>
      <c r="AIM243" s="34"/>
      <c r="AIN243" s="34"/>
      <c r="AIO243" s="34"/>
      <c r="AIP243" s="34"/>
      <c r="AIQ243" s="34"/>
      <c r="AIR243" s="34"/>
      <c r="AIS243" s="34"/>
      <c r="AIT243" s="34"/>
      <c r="AIU243" s="34"/>
      <c r="AIV243" s="34"/>
      <c r="AIW243" s="34"/>
      <c r="AIX243" s="34"/>
      <c r="AIY243" s="34"/>
      <c r="AIZ243" s="34"/>
      <c r="AJA243" s="34"/>
      <c r="AJB243" s="34"/>
      <c r="AJC243" s="34"/>
      <c r="AJD243" s="34"/>
      <c r="AJE243" s="34"/>
      <c r="AJF243" s="34"/>
      <c r="AJG243" s="34"/>
      <c r="AJH243" s="34"/>
      <c r="AJI243" s="34"/>
      <c r="AJJ243" s="34"/>
      <c r="AJK243" s="34"/>
      <c r="AJL243" s="34"/>
      <c r="AJM243" s="34"/>
      <c r="AJN243" s="34"/>
      <c r="AJO243" s="34"/>
      <c r="AJP243" s="34"/>
      <c r="AJQ243" s="34"/>
      <c r="AJR243" s="34"/>
      <c r="AJS243" s="34"/>
      <c r="AJT243" s="34"/>
      <c r="AJU243" s="34"/>
      <c r="AJV243" s="34"/>
      <c r="AJW243" s="34"/>
      <c r="AJX243" s="34"/>
      <c r="AJY243" s="34"/>
      <c r="AJZ243" s="34"/>
      <c r="AKA243" s="34"/>
      <c r="AKB243" s="34"/>
      <c r="AKC243" s="34"/>
      <c r="AKD243" s="34"/>
      <c r="AKE243" s="34"/>
      <c r="AKF243" s="34"/>
      <c r="AKG243" s="34"/>
      <c r="AKH243" s="34"/>
      <c r="AKI243" s="34"/>
      <c r="AKJ243" s="34"/>
      <c r="AKK243" s="34"/>
      <c r="AKL243" s="34"/>
      <c r="AKM243" s="34"/>
      <c r="AKN243" s="34"/>
      <c r="AKO243" s="34"/>
      <c r="AKP243" s="34"/>
      <c r="AKQ243" s="34"/>
      <c r="AKR243" s="34"/>
      <c r="AKS243" s="34"/>
      <c r="AKT243" s="34"/>
      <c r="AKU243" s="34"/>
      <c r="AKV243" s="34"/>
      <c r="AKW243" s="34"/>
      <c r="AKX243" s="34"/>
      <c r="AKY243" s="34"/>
      <c r="AKZ243" s="34"/>
      <c r="ALA243" s="34"/>
      <c r="ALB243" s="34"/>
      <c r="ALC243" s="34"/>
      <c r="ALD243" s="34"/>
      <c r="ALE243" s="34"/>
      <c r="ALF243" s="34"/>
      <c r="ALG243" s="34"/>
      <c r="ALH243" s="34"/>
      <c r="ALI243" s="34"/>
      <c r="ALJ243" s="34"/>
      <c r="ALK243" s="34"/>
      <c r="ALL243" s="34"/>
      <c r="ALM243" s="34"/>
      <c r="ALN243" s="34"/>
      <c r="ALO243" s="34"/>
      <c r="ALP243" s="34"/>
      <c r="ALQ243" s="34"/>
      <c r="ALR243" s="34"/>
      <c r="ALS243" s="34"/>
      <c r="ALT243" s="34"/>
      <c r="ALU243" s="34"/>
      <c r="ALV243" s="34"/>
      <c r="ALW243" s="34"/>
      <c r="ALX243" s="34"/>
      <c r="ALY243" s="34"/>
      <c r="ALZ243" s="34"/>
      <c r="AMA243" s="34"/>
      <c r="AMB243" s="34"/>
      <c r="AMC243" s="34"/>
      <c r="AMD243" s="34"/>
      <c r="AME243" s="34"/>
      <c r="AMF243" s="34"/>
      <c r="AMG243" s="34"/>
      <c r="AMH243" s="34"/>
      <c r="AMI243" s="34"/>
      <c r="AMJ243" s="34"/>
      <c r="AMK243" s="34"/>
    </row>
    <row r="244" spans="1:1025" x14ac:dyDescent="0.25">
      <c r="A244" s="34"/>
      <c r="B244" s="16"/>
      <c r="C244" s="19"/>
      <c r="D244" s="19"/>
      <c r="E244" s="21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L244" s="34"/>
      <c r="BM244" s="34"/>
      <c r="BN244" s="34"/>
      <c r="BO244" s="34"/>
      <c r="BP244" s="34"/>
      <c r="BQ244" s="34"/>
      <c r="BR244" s="34"/>
      <c r="BS244" s="34"/>
      <c r="BT244" s="34"/>
      <c r="BU244" s="34"/>
      <c r="BV244" s="34"/>
      <c r="BW244" s="34"/>
      <c r="BX244" s="34"/>
      <c r="BY244" s="34"/>
      <c r="BZ244" s="34"/>
      <c r="CA244" s="34"/>
      <c r="CB244" s="34"/>
      <c r="CC244" s="34"/>
      <c r="CD244" s="34"/>
      <c r="CE244" s="34"/>
      <c r="CF244" s="34"/>
      <c r="CG244" s="34"/>
      <c r="CH244" s="34"/>
      <c r="CI244" s="34"/>
      <c r="CJ244" s="34"/>
      <c r="CK244" s="34"/>
      <c r="CL244" s="34"/>
      <c r="CM244" s="34"/>
      <c r="CN244" s="34"/>
      <c r="CO244" s="34"/>
      <c r="CP244" s="34"/>
      <c r="CQ244" s="34"/>
      <c r="CR244" s="34"/>
      <c r="CS244" s="34"/>
      <c r="CT244" s="34"/>
      <c r="CU244" s="34"/>
      <c r="CV244" s="34"/>
      <c r="CW244" s="34"/>
      <c r="CX244" s="34"/>
      <c r="CY244" s="34"/>
      <c r="CZ244" s="34"/>
      <c r="DA244" s="34"/>
      <c r="DB244" s="34"/>
      <c r="DC244" s="34"/>
      <c r="DD244" s="34"/>
      <c r="DE244" s="34"/>
      <c r="DF244" s="34"/>
      <c r="DG244" s="34"/>
      <c r="DH244" s="34"/>
      <c r="DI244" s="34"/>
      <c r="DJ244" s="34"/>
      <c r="DK244" s="34"/>
      <c r="DL244" s="34"/>
      <c r="DM244" s="34"/>
      <c r="DN244" s="34"/>
      <c r="DO244" s="34"/>
      <c r="DP244" s="34"/>
      <c r="DQ244" s="34"/>
      <c r="DR244" s="34"/>
      <c r="DS244" s="34"/>
      <c r="DT244" s="34"/>
      <c r="DU244" s="34"/>
      <c r="DV244" s="34"/>
      <c r="DW244" s="34"/>
      <c r="DX244" s="34"/>
      <c r="DY244" s="34"/>
      <c r="DZ244" s="34"/>
      <c r="EA244" s="34"/>
      <c r="EB244" s="34"/>
      <c r="EC244" s="34"/>
      <c r="ED244" s="34"/>
      <c r="EE244" s="34"/>
      <c r="EF244" s="34"/>
      <c r="EG244" s="34"/>
      <c r="EH244" s="34"/>
      <c r="EI244" s="34"/>
      <c r="EJ244" s="34"/>
      <c r="EK244" s="34"/>
      <c r="EL244" s="34"/>
      <c r="EM244" s="34"/>
      <c r="EN244" s="34"/>
      <c r="EO244" s="34"/>
      <c r="EP244" s="34"/>
      <c r="EQ244" s="34"/>
      <c r="ER244" s="34"/>
      <c r="ES244" s="34"/>
      <c r="ET244" s="34"/>
      <c r="EU244" s="34"/>
      <c r="EV244" s="34"/>
      <c r="EW244" s="34"/>
      <c r="EX244" s="34"/>
      <c r="EY244" s="34"/>
      <c r="EZ244" s="34"/>
      <c r="FA244" s="34"/>
      <c r="FB244" s="34"/>
      <c r="FC244" s="34"/>
      <c r="FD244" s="34"/>
      <c r="FE244" s="34"/>
      <c r="FF244" s="34"/>
      <c r="FG244" s="34"/>
      <c r="FH244" s="34"/>
      <c r="FI244" s="34"/>
      <c r="FJ244" s="34"/>
      <c r="FK244" s="34"/>
      <c r="FL244" s="34"/>
      <c r="FM244" s="34"/>
      <c r="FN244" s="34"/>
      <c r="FO244" s="34"/>
      <c r="FP244" s="34"/>
      <c r="FQ244" s="34"/>
      <c r="FR244" s="34"/>
      <c r="FS244" s="34"/>
      <c r="FT244" s="34"/>
      <c r="FU244" s="34"/>
      <c r="FV244" s="34"/>
      <c r="FW244" s="34"/>
      <c r="FX244" s="34"/>
      <c r="FY244" s="34"/>
      <c r="FZ244" s="34"/>
      <c r="GA244" s="34"/>
      <c r="GB244" s="34"/>
      <c r="GC244" s="34"/>
      <c r="GD244" s="34"/>
      <c r="GE244" s="34"/>
      <c r="GF244" s="34"/>
      <c r="GG244" s="34"/>
      <c r="GH244" s="34"/>
      <c r="GI244" s="34"/>
      <c r="GJ244" s="34"/>
      <c r="GK244" s="34"/>
      <c r="GL244" s="34"/>
      <c r="GM244" s="34"/>
      <c r="GN244" s="34"/>
      <c r="GO244" s="34"/>
      <c r="GP244" s="34"/>
      <c r="GQ244" s="34"/>
      <c r="GR244" s="34"/>
      <c r="GS244" s="34"/>
      <c r="GT244" s="34"/>
      <c r="GU244" s="34"/>
      <c r="GV244" s="34"/>
      <c r="GW244" s="34"/>
      <c r="GX244" s="34"/>
      <c r="GY244" s="34"/>
      <c r="GZ244" s="34"/>
      <c r="HA244" s="34"/>
      <c r="HB244" s="34"/>
      <c r="HC244" s="34"/>
      <c r="HD244" s="34"/>
      <c r="HE244" s="34"/>
      <c r="HF244" s="34"/>
      <c r="HG244" s="34"/>
      <c r="HH244" s="34"/>
      <c r="HI244" s="34"/>
      <c r="HJ244" s="34"/>
      <c r="HK244" s="34"/>
      <c r="HL244" s="34"/>
      <c r="HM244" s="34"/>
      <c r="HN244" s="34"/>
      <c r="HO244" s="34"/>
      <c r="HP244" s="34"/>
      <c r="HQ244" s="34"/>
      <c r="HR244" s="34"/>
      <c r="HS244" s="34"/>
      <c r="HT244" s="34"/>
      <c r="HU244" s="34"/>
      <c r="HV244" s="34"/>
      <c r="HW244" s="34"/>
      <c r="HX244" s="34"/>
      <c r="HY244" s="34"/>
      <c r="HZ244" s="34"/>
      <c r="IA244" s="34"/>
      <c r="IB244" s="34"/>
      <c r="IC244" s="34"/>
      <c r="ID244" s="34"/>
      <c r="IE244" s="34"/>
      <c r="IF244" s="34"/>
      <c r="IG244" s="34"/>
      <c r="IH244" s="34"/>
      <c r="II244" s="34"/>
      <c r="IJ244" s="34"/>
      <c r="IK244" s="34"/>
      <c r="IL244" s="34"/>
      <c r="IM244" s="34"/>
      <c r="IN244" s="34"/>
      <c r="IO244" s="34"/>
      <c r="IP244" s="34"/>
      <c r="IQ244" s="34"/>
      <c r="IR244" s="34"/>
      <c r="IS244" s="34"/>
      <c r="IT244" s="34"/>
      <c r="IU244" s="34"/>
      <c r="IV244" s="34"/>
      <c r="IW244" s="34"/>
      <c r="IX244" s="34"/>
      <c r="IY244" s="34"/>
      <c r="IZ244" s="34"/>
      <c r="JA244" s="34"/>
      <c r="JB244" s="34"/>
      <c r="JC244" s="34"/>
      <c r="JD244" s="34"/>
      <c r="JE244" s="34"/>
      <c r="JF244" s="34"/>
      <c r="JG244" s="34"/>
      <c r="JH244" s="34"/>
      <c r="JI244" s="34"/>
      <c r="JJ244" s="34"/>
      <c r="JK244" s="34"/>
      <c r="JL244" s="34"/>
      <c r="JM244" s="34"/>
      <c r="JN244" s="34"/>
      <c r="JO244" s="34"/>
      <c r="JP244" s="34"/>
      <c r="JQ244" s="34"/>
      <c r="JR244" s="34"/>
      <c r="JS244" s="34"/>
      <c r="JT244" s="34"/>
      <c r="JU244" s="34"/>
      <c r="JV244" s="34"/>
      <c r="JW244" s="34"/>
      <c r="JX244" s="34"/>
      <c r="JY244" s="34"/>
      <c r="JZ244" s="34"/>
      <c r="KA244" s="34"/>
      <c r="KB244" s="34"/>
      <c r="KC244" s="34"/>
      <c r="KD244" s="34"/>
      <c r="KE244" s="34"/>
      <c r="KF244" s="34"/>
      <c r="KG244" s="34"/>
      <c r="KH244" s="34"/>
      <c r="KI244" s="34"/>
      <c r="KJ244" s="34"/>
      <c r="KK244" s="34"/>
      <c r="KL244" s="34"/>
      <c r="KM244" s="34"/>
      <c r="KN244" s="34"/>
      <c r="KO244" s="34"/>
      <c r="KP244" s="34"/>
      <c r="KQ244" s="34"/>
      <c r="KR244" s="34"/>
      <c r="KS244" s="34"/>
      <c r="KT244" s="34"/>
      <c r="KU244" s="34"/>
      <c r="KV244" s="34"/>
      <c r="KW244" s="34"/>
      <c r="KX244" s="34"/>
      <c r="KY244" s="34"/>
      <c r="KZ244" s="34"/>
      <c r="LA244" s="34"/>
      <c r="LB244" s="34"/>
      <c r="LC244" s="34"/>
      <c r="LD244" s="34"/>
      <c r="LE244" s="34"/>
      <c r="LF244" s="34"/>
      <c r="LG244" s="34"/>
      <c r="LH244" s="34"/>
      <c r="LI244" s="34"/>
      <c r="LJ244" s="34"/>
      <c r="LK244" s="34"/>
      <c r="LL244" s="34"/>
      <c r="LM244" s="34"/>
      <c r="LN244" s="34"/>
      <c r="LO244" s="34"/>
      <c r="LP244" s="34"/>
      <c r="LQ244" s="34"/>
      <c r="LR244" s="34"/>
      <c r="LS244" s="34"/>
      <c r="LT244" s="34"/>
      <c r="LU244" s="34"/>
      <c r="LV244" s="34"/>
      <c r="LW244" s="34"/>
      <c r="LX244" s="34"/>
      <c r="LY244" s="34"/>
      <c r="LZ244" s="34"/>
      <c r="MA244" s="34"/>
      <c r="MB244" s="34"/>
      <c r="MC244" s="34"/>
      <c r="MD244" s="34"/>
      <c r="ME244" s="34"/>
      <c r="MF244" s="34"/>
      <c r="MG244" s="34"/>
      <c r="MH244" s="34"/>
      <c r="MI244" s="34"/>
      <c r="MJ244" s="34"/>
      <c r="MK244" s="34"/>
      <c r="ML244" s="34"/>
      <c r="MM244" s="34"/>
      <c r="MN244" s="34"/>
      <c r="MO244" s="34"/>
      <c r="MP244" s="34"/>
      <c r="MQ244" s="34"/>
      <c r="MR244" s="34"/>
      <c r="MS244" s="34"/>
      <c r="MT244" s="34"/>
      <c r="MU244" s="34"/>
      <c r="MV244" s="34"/>
      <c r="MW244" s="34"/>
      <c r="MX244" s="34"/>
      <c r="MY244" s="34"/>
      <c r="MZ244" s="34"/>
      <c r="NA244" s="34"/>
      <c r="NB244" s="34"/>
      <c r="NC244" s="34"/>
      <c r="ND244" s="34"/>
      <c r="NE244" s="34"/>
      <c r="NF244" s="34"/>
      <c r="NG244" s="34"/>
      <c r="NH244" s="34"/>
      <c r="NI244" s="34"/>
      <c r="NJ244" s="34"/>
      <c r="NK244" s="34"/>
      <c r="NL244" s="34"/>
      <c r="NM244" s="34"/>
      <c r="NN244" s="34"/>
      <c r="NO244" s="34"/>
      <c r="NP244" s="34"/>
      <c r="NQ244" s="34"/>
      <c r="NR244" s="34"/>
      <c r="NS244" s="34"/>
      <c r="NT244" s="34"/>
      <c r="NU244" s="34"/>
      <c r="NV244" s="34"/>
      <c r="NW244" s="34"/>
      <c r="NX244" s="34"/>
      <c r="NY244" s="34"/>
      <c r="NZ244" s="34"/>
      <c r="OA244" s="34"/>
      <c r="OB244" s="34"/>
      <c r="OC244" s="34"/>
      <c r="OD244" s="34"/>
      <c r="OE244" s="34"/>
      <c r="OF244" s="34"/>
      <c r="OG244" s="34"/>
      <c r="OH244" s="34"/>
      <c r="OI244" s="34"/>
      <c r="OJ244" s="34"/>
      <c r="OK244" s="34"/>
      <c r="OL244" s="34"/>
      <c r="OM244" s="34"/>
      <c r="ON244" s="34"/>
      <c r="OO244" s="34"/>
      <c r="OP244" s="34"/>
      <c r="OQ244" s="34"/>
      <c r="OR244" s="34"/>
      <c r="OS244" s="34"/>
      <c r="OT244" s="34"/>
      <c r="OU244" s="34"/>
      <c r="OV244" s="34"/>
      <c r="OW244" s="34"/>
      <c r="OX244" s="34"/>
      <c r="OY244" s="34"/>
      <c r="OZ244" s="34"/>
      <c r="PA244" s="34"/>
      <c r="PB244" s="34"/>
      <c r="PC244" s="34"/>
      <c r="PD244" s="34"/>
      <c r="PE244" s="34"/>
      <c r="PF244" s="34"/>
      <c r="PG244" s="34"/>
      <c r="PH244" s="34"/>
      <c r="PI244" s="34"/>
      <c r="PJ244" s="34"/>
      <c r="PK244" s="34"/>
      <c r="PL244" s="34"/>
      <c r="PM244" s="34"/>
      <c r="PN244" s="34"/>
      <c r="PO244" s="34"/>
      <c r="PP244" s="34"/>
      <c r="PQ244" s="34"/>
      <c r="PR244" s="34"/>
      <c r="PS244" s="34"/>
      <c r="PT244" s="34"/>
      <c r="PU244" s="34"/>
      <c r="PV244" s="34"/>
      <c r="PW244" s="34"/>
      <c r="PX244" s="34"/>
      <c r="PY244" s="34"/>
      <c r="PZ244" s="34"/>
      <c r="QA244" s="34"/>
      <c r="QB244" s="34"/>
      <c r="QC244" s="34"/>
      <c r="QD244" s="34"/>
      <c r="QE244" s="34"/>
      <c r="QF244" s="34"/>
      <c r="QG244" s="34"/>
      <c r="QH244" s="34"/>
      <c r="QI244" s="34"/>
      <c r="QJ244" s="34"/>
      <c r="QK244" s="34"/>
      <c r="QL244" s="34"/>
      <c r="QM244" s="34"/>
      <c r="QN244" s="34"/>
      <c r="QO244" s="34"/>
      <c r="QP244" s="34"/>
      <c r="QQ244" s="34"/>
      <c r="QR244" s="34"/>
      <c r="QS244" s="34"/>
      <c r="QT244" s="34"/>
      <c r="QU244" s="34"/>
      <c r="QV244" s="34"/>
      <c r="QW244" s="34"/>
      <c r="QX244" s="34"/>
      <c r="QY244" s="34"/>
      <c r="QZ244" s="34"/>
      <c r="RA244" s="34"/>
      <c r="RB244" s="34"/>
      <c r="RC244" s="34"/>
      <c r="RD244" s="34"/>
      <c r="RE244" s="34"/>
      <c r="RF244" s="34"/>
      <c r="RG244" s="34"/>
      <c r="RH244" s="34"/>
      <c r="RI244" s="34"/>
      <c r="RJ244" s="34"/>
      <c r="RK244" s="34"/>
      <c r="RL244" s="34"/>
      <c r="RM244" s="34"/>
      <c r="RN244" s="34"/>
      <c r="RO244" s="34"/>
      <c r="RP244" s="34"/>
      <c r="RQ244" s="34"/>
      <c r="RR244" s="34"/>
      <c r="RS244" s="34"/>
      <c r="RT244" s="34"/>
      <c r="RU244" s="34"/>
      <c r="RV244" s="34"/>
      <c r="RW244" s="34"/>
      <c r="RX244" s="34"/>
      <c r="RY244" s="34"/>
      <c r="RZ244" s="34"/>
      <c r="SA244" s="34"/>
      <c r="SB244" s="34"/>
      <c r="SC244" s="34"/>
      <c r="SD244" s="34"/>
      <c r="SE244" s="34"/>
      <c r="SF244" s="34"/>
      <c r="SG244" s="34"/>
      <c r="SH244" s="34"/>
      <c r="SI244" s="34"/>
      <c r="SJ244" s="34"/>
      <c r="SK244" s="34"/>
      <c r="SL244" s="34"/>
      <c r="SM244" s="34"/>
      <c r="SN244" s="34"/>
      <c r="SO244" s="34"/>
      <c r="SP244" s="34"/>
      <c r="SQ244" s="34"/>
      <c r="SR244" s="34"/>
      <c r="SS244" s="34"/>
      <c r="ST244" s="34"/>
      <c r="SU244" s="34"/>
      <c r="SV244" s="34"/>
      <c r="SW244" s="34"/>
      <c r="SX244" s="34"/>
      <c r="SY244" s="34"/>
      <c r="SZ244" s="34"/>
      <c r="TA244" s="34"/>
      <c r="TB244" s="34"/>
      <c r="TC244" s="34"/>
      <c r="TD244" s="34"/>
      <c r="TE244" s="34"/>
      <c r="TF244" s="34"/>
      <c r="TG244" s="34"/>
      <c r="TH244" s="34"/>
      <c r="TI244" s="34"/>
      <c r="TJ244" s="34"/>
      <c r="TK244" s="34"/>
      <c r="TL244" s="34"/>
      <c r="TM244" s="34"/>
      <c r="TN244" s="34"/>
      <c r="TO244" s="34"/>
      <c r="TP244" s="34"/>
      <c r="TQ244" s="34"/>
      <c r="TR244" s="34"/>
      <c r="TS244" s="34"/>
      <c r="TT244" s="34"/>
      <c r="TU244" s="34"/>
      <c r="TV244" s="34"/>
      <c r="TW244" s="34"/>
      <c r="TX244" s="34"/>
      <c r="TY244" s="34"/>
      <c r="TZ244" s="34"/>
      <c r="UA244" s="34"/>
      <c r="UB244" s="34"/>
      <c r="UC244" s="34"/>
      <c r="UD244" s="34"/>
      <c r="UE244" s="34"/>
      <c r="UF244" s="34"/>
      <c r="UG244" s="34"/>
      <c r="UH244" s="34"/>
      <c r="UI244" s="34"/>
      <c r="UJ244" s="34"/>
      <c r="UK244" s="34"/>
      <c r="UL244" s="34"/>
      <c r="UM244" s="34"/>
      <c r="UN244" s="34"/>
      <c r="UO244" s="34"/>
      <c r="UP244" s="34"/>
      <c r="UQ244" s="34"/>
      <c r="UR244" s="34"/>
      <c r="US244" s="34"/>
      <c r="UT244" s="34"/>
      <c r="UU244" s="34"/>
      <c r="UV244" s="34"/>
      <c r="UW244" s="34"/>
      <c r="UX244" s="34"/>
      <c r="UY244" s="34"/>
      <c r="UZ244" s="34"/>
      <c r="VA244" s="34"/>
      <c r="VB244" s="34"/>
      <c r="VC244" s="34"/>
      <c r="VD244" s="34"/>
      <c r="VE244" s="34"/>
      <c r="VF244" s="34"/>
      <c r="VG244" s="34"/>
      <c r="VH244" s="34"/>
      <c r="VI244" s="34"/>
      <c r="VJ244" s="34"/>
      <c r="VK244" s="34"/>
      <c r="VL244" s="34"/>
      <c r="VM244" s="34"/>
      <c r="VN244" s="34"/>
      <c r="VO244" s="34"/>
      <c r="VP244" s="34"/>
      <c r="VQ244" s="34"/>
      <c r="VR244" s="34"/>
      <c r="VS244" s="34"/>
      <c r="VT244" s="34"/>
      <c r="VU244" s="34"/>
      <c r="VV244" s="34"/>
      <c r="VW244" s="34"/>
      <c r="VX244" s="34"/>
      <c r="VY244" s="34"/>
      <c r="VZ244" s="34"/>
      <c r="WA244" s="34"/>
      <c r="WB244" s="34"/>
      <c r="WC244" s="34"/>
      <c r="WD244" s="34"/>
      <c r="WE244" s="34"/>
      <c r="WF244" s="34"/>
      <c r="WG244" s="34"/>
      <c r="WH244" s="34"/>
      <c r="WI244" s="34"/>
      <c r="WJ244" s="34"/>
      <c r="WK244" s="34"/>
      <c r="WL244" s="34"/>
      <c r="WM244" s="34"/>
      <c r="WN244" s="34"/>
      <c r="WO244" s="34"/>
      <c r="WP244" s="34"/>
      <c r="WQ244" s="34"/>
      <c r="WR244" s="34"/>
      <c r="WS244" s="34"/>
      <c r="WT244" s="34"/>
      <c r="WU244" s="34"/>
      <c r="WV244" s="34"/>
      <c r="WW244" s="34"/>
      <c r="WX244" s="34"/>
      <c r="WY244" s="34"/>
      <c r="WZ244" s="34"/>
      <c r="XA244" s="34"/>
      <c r="XB244" s="34"/>
      <c r="XC244" s="34"/>
      <c r="XD244" s="34"/>
      <c r="XE244" s="34"/>
      <c r="XF244" s="34"/>
      <c r="XG244" s="34"/>
      <c r="XH244" s="34"/>
      <c r="XI244" s="34"/>
      <c r="XJ244" s="34"/>
      <c r="XK244" s="34"/>
      <c r="XL244" s="34"/>
      <c r="XM244" s="34"/>
      <c r="XN244" s="34"/>
      <c r="XO244" s="34"/>
      <c r="XP244" s="34"/>
      <c r="XQ244" s="34"/>
      <c r="XR244" s="34"/>
      <c r="XS244" s="34"/>
      <c r="XT244" s="34"/>
      <c r="XU244" s="34"/>
      <c r="XV244" s="34"/>
      <c r="XW244" s="34"/>
      <c r="XX244" s="34"/>
      <c r="XY244" s="34"/>
      <c r="XZ244" s="34"/>
      <c r="YA244" s="34"/>
      <c r="YB244" s="34"/>
      <c r="YC244" s="34"/>
      <c r="YD244" s="34"/>
      <c r="YE244" s="34"/>
      <c r="YF244" s="34"/>
      <c r="YG244" s="34"/>
      <c r="YH244" s="34"/>
      <c r="YI244" s="34"/>
      <c r="YJ244" s="34"/>
      <c r="YK244" s="34"/>
      <c r="YL244" s="34"/>
      <c r="YM244" s="34"/>
      <c r="YN244" s="34"/>
      <c r="YO244" s="34"/>
      <c r="YP244" s="34"/>
      <c r="YQ244" s="34"/>
      <c r="YR244" s="34"/>
      <c r="YS244" s="34"/>
      <c r="YT244" s="34"/>
      <c r="YU244" s="34"/>
      <c r="YV244" s="34"/>
      <c r="YW244" s="34"/>
      <c r="YX244" s="34"/>
      <c r="YY244" s="34"/>
      <c r="YZ244" s="34"/>
      <c r="ZA244" s="34"/>
      <c r="ZB244" s="34"/>
      <c r="ZC244" s="34"/>
      <c r="ZD244" s="34"/>
      <c r="ZE244" s="34"/>
      <c r="ZF244" s="34"/>
      <c r="ZG244" s="34"/>
      <c r="ZH244" s="34"/>
      <c r="ZI244" s="34"/>
      <c r="ZJ244" s="34"/>
      <c r="ZK244" s="34"/>
      <c r="ZL244" s="34"/>
      <c r="ZM244" s="34"/>
      <c r="ZN244" s="34"/>
      <c r="ZO244" s="34"/>
      <c r="ZP244" s="34"/>
      <c r="ZQ244" s="34"/>
      <c r="ZR244" s="34"/>
      <c r="ZS244" s="34"/>
      <c r="ZT244" s="34"/>
      <c r="ZU244" s="34"/>
      <c r="ZV244" s="34"/>
      <c r="ZW244" s="34"/>
      <c r="ZX244" s="34"/>
      <c r="ZY244" s="34"/>
      <c r="ZZ244" s="34"/>
      <c r="AAA244" s="34"/>
      <c r="AAB244" s="34"/>
      <c r="AAC244" s="34"/>
      <c r="AAD244" s="34"/>
      <c r="AAE244" s="34"/>
      <c r="AAF244" s="34"/>
      <c r="AAG244" s="34"/>
      <c r="AAH244" s="34"/>
      <c r="AAI244" s="34"/>
      <c r="AAJ244" s="34"/>
      <c r="AAK244" s="34"/>
      <c r="AAL244" s="34"/>
      <c r="AAM244" s="34"/>
      <c r="AAN244" s="34"/>
      <c r="AAO244" s="34"/>
      <c r="AAP244" s="34"/>
      <c r="AAQ244" s="34"/>
      <c r="AAR244" s="34"/>
      <c r="AAS244" s="34"/>
      <c r="AAT244" s="34"/>
      <c r="AAU244" s="34"/>
      <c r="AAV244" s="34"/>
      <c r="AAW244" s="34"/>
      <c r="AAX244" s="34"/>
      <c r="AAY244" s="34"/>
      <c r="AAZ244" s="34"/>
      <c r="ABA244" s="34"/>
      <c r="ABB244" s="34"/>
      <c r="ABC244" s="34"/>
      <c r="ABD244" s="34"/>
      <c r="ABE244" s="34"/>
      <c r="ABF244" s="34"/>
      <c r="ABG244" s="34"/>
      <c r="ABH244" s="34"/>
      <c r="ABI244" s="34"/>
      <c r="ABJ244" s="34"/>
      <c r="ABK244" s="34"/>
      <c r="ABL244" s="34"/>
      <c r="ABM244" s="34"/>
      <c r="ABN244" s="34"/>
      <c r="ABO244" s="34"/>
      <c r="ABP244" s="34"/>
      <c r="ABQ244" s="34"/>
      <c r="ABR244" s="34"/>
      <c r="ABS244" s="34"/>
      <c r="ABT244" s="34"/>
      <c r="ABU244" s="34"/>
      <c r="ABV244" s="34"/>
      <c r="ABW244" s="34"/>
      <c r="ABX244" s="34"/>
      <c r="ABY244" s="34"/>
      <c r="ABZ244" s="34"/>
      <c r="ACA244" s="34"/>
      <c r="ACB244" s="34"/>
      <c r="ACC244" s="34"/>
      <c r="ACD244" s="34"/>
      <c r="ACE244" s="34"/>
      <c r="ACF244" s="34"/>
      <c r="ACG244" s="34"/>
      <c r="ACH244" s="34"/>
      <c r="ACI244" s="34"/>
      <c r="ACJ244" s="34"/>
      <c r="ACK244" s="34"/>
      <c r="ACL244" s="34"/>
      <c r="ACM244" s="34"/>
      <c r="ACN244" s="34"/>
      <c r="ACO244" s="34"/>
      <c r="ACP244" s="34"/>
      <c r="ACQ244" s="34"/>
      <c r="ACR244" s="34"/>
      <c r="ACS244" s="34"/>
      <c r="ACT244" s="34"/>
      <c r="ACU244" s="34"/>
      <c r="ACV244" s="34"/>
      <c r="ACW244" s="34"/>
      <c r="ACX244" s="34"/>
      <c r="ACY244" s="34"/>
      <c r="ACZ244" s="34"/>
      <c r="ADA244" s="34"/>
      <c r="ADB244" s="34"/>
      <c r="ADC244" s="34"/>
      <c r="ADD244" s="34"/>
      <c r="ADE244" s="34"/>
      <c r="ADF244" s="34"/>
      <c r="ADG244" s="34"/>
      <c r="ADH244" s="34"/>
      <c r="ADI244" s="34"/>
      <c r="ADJ244" s="34"/>
      <c r="ADK244" s="34"/>
      <c r="ADL244" s="34"/>
      <c r="ADM244" s="34"/>
      <c r="ADN244" s="34"/>
      <c r="ADO244" s="34"/>
      <c r="ADP244" s="34"/>
      <c r="ADQ244" s="34"/>
      <c r="ADR244" s="34"/>
      <c r="ADS244" s="34"/>
      <c r="ADT244" s="34"/>
      <c r="ADU244" s="34"/>
      <c r="ADV244" s="34"/>
      <c r="ADW244" s="34"/>
      <c r="ADX244" s="34"/>
      <c r="ADY244" s="34"/>
      <c r="ADZ244" s="34"/>
      <c r="AEA244" s="34"/>
      <c r="AEB244" s="34"/>
      <c r="AEC244" s="34"/>
      <c r="AED244" s="34"/>
      <c r="AEE244" s="34"/>
      <c r="AEF244" s="34"/>
      <c r="AEG244" s="34"/>
      <c r="AEH244" s="34"/>
      <c r="AEI244" s="34"/>
      <c r="AEJ244" s="34"/>
      <c r="AEK244" s="34"/>
      <c r="AEL244" s="34"/>
      <c r="AEM244" s="34"/>
      <c r="AEN244" s="34"/>
      <c r="AEO244" s="34"/>
      <c r="AEP244" s="34"/>
      <c r="AEQ244" s="34"/>
      <c r="AER244" s="34"/>
      <c r="AES244" s="34"/>
      <c r="AET244" s="34"/>
      <c r="AEU244" s="34"/>
      <c r="AEV244" s="34"/>
      <c r="AEW244" s="34"/>
      <c r="AEX244" s="34"/>
      <c r="AEY244" s="34"/>
      <c r="AEZ244" s="34"/>
      <c r="AFA244" s="34"/>
      <c r="AFB244" s="34"/>
      <c r="AFC244" s="34"/>
      <c r="AFD244" s="34"/>
      <c r="AFE244" s="34"/>
      <c r="AFF244" s="34"/>
      <c r="AFG244" s="34"/>
      <c r="AFH244" s="34"/>
      <c r="AFI244" s="34"/>
      <c r="AFJ244" s="34"/>
      <c r="AFK244" s="34"/>
      <c r="AFL244" s="34"/>
      <c r="AFM244" s="34"/>
      <c r="AFN244" s="34"/>
      <c r="AFO244" s="34"/>
      <c r="AFP244" s="34"/>
      <c r="AFQ244" s="34"/>
      <c r="AFR244" s="34"/>
      <c r="AFS244" s="34"/>
      <c r="AFT244" s="34"/>
      <c r="AFU244" s="34"/>
      <c r="AFV244" s="34"/>
      <c r="AFW244" s="34"/>
      <c r="AFX244" s="34"/>
      <c r="AFY244" s="34"/>
      <c r="AFZ244" s="34"/>
      <c r="AGA244" s="34"/>
      <c r="AGB244" s="34"/>
      <c r="AGC244" s="34"/>
      <c r="AGD244" s="34"/>
      <c r="AGE244" s="34"/>
      <c r="AGF244" s="34"/>
      <c r="AGG244" s="34"/>
      <c r="AGH244" s="34"/>
      <c r="AGI244" s="34"/>
      <c r="AGJ244" s="34"/>
      <c r="AGK244" s="34"/>
      <c r="AGL244" s="34"/>
      <c r="AGM244" s="34"/>
      <c r="AGN244" s="34"/>
      <c r="AGO244" s="34"/>
      <c r="AGP244" s="34"/>
      <c r="AGQ244" s="34"/>
      <c r="AGR244" s="34"/>
      <c r="AGS244" s="34"/>
      <c r="AGT244" s="34"/>
      <c r="AGU244" s="34"/>
      <c r="AGV244" s="34"/>
      <c r="AGW244" s="34"/>
      <c r="AGX244" s="34"/>
      <c r="AGY244" s="34"/>
      <c r="AGZ244" s="34"/>
      <c r="AHA244" s="34"/>
      <c r="AHB244" s="34"/>
      <c r="AHC244" s="34"/>
      <c r="AHD244" s="34"/>
      <c r="AHE244" s="34"/>
      <c r="AHF244" s="34"/>
      <c r="AHG244" s="34"/>
      <c r="AHH244" s="34"/>
      <c r="AHI244" s="34"/>
      <c r="AHJ244" s="34"/>
      <c r="AHK244" s="34"/>
      <c r="AHL244" s="34"/>
      <c r="AHM244" s="34"/>
      <c r="AHN244" s="34"/>
      <c r="AHO244" s="34"/>
      <c r="AHP244" s="34"/>
      <c r="AHQ244" s="34"/>
      <c r="AHR244" s="34"/>
      <c r="AHS244" s="34"/>
      <c r="AHT244" s="34"/>
      <c r="AHU244" s="34"/>
      <c r="AHV244" s="34"/>
      <c r="AHW244" s="34"/>
      <c r="AHX244" s="34"/>
      <c r="AHY244" s="34"/>
      <c r="AHZ244" s="34"/>
      <c r="AIA244" s="34"/>
      <c r="AIB244" s="34"/>
      <c r="AIC244" s="34"/>
      <c r="AID244" s="34"/>
      <c r="AIE244" s="34"/>
      <c r="AIF244" s="34"/>
      <c r="AIG244" s="34"/>
      <c r="AIH244" s="34"/>
      <c r="AII244" s="34"/>
      <c r="AIJ244" s="34"/>
      <c r="AIK244" s="34"/>
      <c r="AIL244" s="34"/>
      <c r="AIM244" s="34"/>
      <c r="AIN244" s="34"/>
      <c r="AIO244" s="34"/>
      <c r="AIP244" s="34"/>
      <c r="AIQ244" s="34"/>
      <c r="AIR244" s="34"/>
      <c r="AIS244" s="34"/>
      <c r="AIT244" s="34"/>
      <c r="AIU244" s="34"/>
      <c r="AIV244" s="34"/>
      <c r="AIW244" s="34"/>
      <c r="AIX244" s="34"/>
      <c r="AIY244" s="34"/>
      <c r="AIZ244" s="34"/>
      <c r="AJA244" s="34"/>
      <c r="AJB244" s="34"/>
      <c r="AJC244" s="34"/>
      <c r="AJD244" s="34"/>
      <c r="AJE244" s="34"/>
      <c r="AJF244" s="34"/>
      <c r="AJG244" s="34"/>
      <c r="AJH244" s="34"/>
      <c r="AJI244" s="34"/>
      <c r="AJJ244" s="34"/>
      <c r="AJK244" s="34"/>
      <c r="AJL244" s="34"/>
      <c r="AJM244" s="34"/>
      <c r="AJN244" s="34"/>
      <c r="AJO244" s="34"/>
      <c r="AJP244" s="34"/>
      <c r="AJQ244" s="34"/>
      <c r="AJR244" s="34"/>
      <c r="AJS244" s="34"/>
      <c r="AJT244" s="34"/>
      <c r="AJU244" s="34"/>
      <c r="AJV244" s="34"/>
      <c r="AJW244" s="34"/>
      <c r="AJX244" s="34"/>
      <c r="AJY244" s="34"/>
      <c r="AJZ244" s="34"/>
      <c r="AKA244" s="34"/>
      <c r="AKB244" s="34"/>
      <c r="AKC244" s="34"/>
      <c r="AKD244" s="34"/>
      <c r="AKE244" s="34"/>
      <c r="AKF244" s="34"/>
      <c r="AKG244" s="34"/>
      <c r="AKH244" s="34"/>
      <c r="AKI244" s="34"/>
      <c r="AKJ244" s="34"/>
      <c r="AKK244" s="34"/>
      <c r="AKL244" s="34"/>
      <c r="AKM244" s="34"/>
      <c r="AKN244" s="34"/>
      <c r="AKO244" s="34"/>
      <c r="AKP244" s="34"/>
      <c r="AKQ244" s="34"/>
      <c r="AKR244" s="34"/>
      <c r="AKS244" s="34"/>
      <c r="AKT244" s="34"/>
      <c r="AKU244" s="34"/>
      <c r="AKV244" s="34"/>
      <c r="AKW244" s="34"/>
      <c r="AKX244" s="34"/>
      <c r="AKY244" s="34"/>
      <c r="AKZ244" s="34"/>
      <c r="ALA244" s="34"/>
      <c r="ALB244" s="34"/>
      <c r="ALC244" s="34"/>
      <c r="ALD244" s="34"/>
      <c r="ALE244" s="34"/>
      <c r="ALF244" s="34"/>
      <c r="ALG244" s="34"/>
      <c r="ALH244" s="34"/>
      <c r="ALI244" s="34"/>
      <c r="ALJ244" s="34"/>
      <c r="ALK244" s="34"/>
      <c r="ALL244" s="34"/>
      <c r="ALM244" s="34"/>
      <c r="ALN244" s="34"/>
      <c r="ALO244" s="34"/>
      <c r="ALP244" s="34"/>
      <c r="ALQ244" s="34"/>
      <c r="ALR244" s="34"/>
      <c r="ALS244" s="34"/>
      <c r="ALT244" s="34"/>
      <c r="ALU244" s="34"/>
      <c r="ALV244" s="34"/>
      <c r="ALW244" s="34"/>
      <c r="ALX244" s="34"/>
      <c r="ALY244" s="34"/>
      <c r="ALZ244" s="34"/>
      <c r="AMA244" s="34"/>
      <c r="AMB244" s="34"/>
      <c r="AMC244" s="34"/>
      <c r="AMD244" s="34"/>
      <c r="AME244" s="34"/>
      <c r="AMF244" s="34"/>
      <c r="AMG244" s="34"/>
      <c r="AMH244" s="34"/>
      <c r="AMI244" s="34"/>
      <c r="AMJ244" s="34"/>
      <c r="AMK244" s="34"/>
    </row>
    <row r="245" spans="1:1025" ht="16.5" x14ac:dyDescent="0.25">
      <c r="A245" s="34"/>
      <c r="B245" s="16"/>
      <c r="C245" s="29">
        <f>C239+C243</f>
        <v>18418.560000000001</v>
      </c>
      <c r="D245" s="60">
        <f>D239+D243</f>
        <v>28860.740000000005</v>
      </c>
      <c r="E245" s="24">
        <f>C245+D245</f>
        <v>47279.3</v>
      </c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L245" s="34"/>
      <c r="BM245" s="34"/>
      <c r="BN245" s="34"/>
      <c r="BO245" s="34"/>
      <c r="BP245" s="34"/>
      <c r="BQ245" s="34"/>
      <c r="BR245" s="34"/>
      <c r="BS245" s="34"/>
      <c r="BT245" s="34"/>
      <c r="BU245" s="34"/>
      <c r="BV245" s="34"/>
      <c r="BW245" s="34"/>
      <c r="BX245" s="34"/>
      <c r="BY245" s="34"/>
      <c r="BZ245" s="34"/>
      <c r="CA245" s="34"/>
      <c r="CB245" s="34"/>
      <c r="CC245" s="34"/>
      <c r="CD245" s="34"/>
      <c r="CE245" s="34"/>
      <c r="CF245" s="34"/>
      <c r="CG245" s="34"/>
      <c r="CH245" s="34"/>
      <c r="CI245" s="34"/>
      <c r="CJ245" s="34"/>
      <c r="CK245" s="34"/>
      <c r="CL245" s="34"/>
      <c r="CM245" s="34"/>
      <c r="CN245" s="34"/>
      <c r="CO245" s="34"/>
      <c r="CP245" s="34"/>
      <c r="CQ245" s="34"/>
      <c r="CR245" s="34"/>
      <c r="CS245" s="34"/>
      <c r="CT245" s="34"/>
      <c r="CU245" s="34"/>
      <c r="CV245" s="34"/>
      <c r="CW245" s="34"/>
      <c r="CX245" s="34"/>
      <c r="CY245" s="34"/>
      <c r="CZ245" s="34"/>
      <c r="DA245" s="34"/>
      <c r="DB245" s="34"/>
      <c r="DC245" s="34"/>
      <c r="DD245" s="34"/>
      <c r="DE245" s="34"/>
      <c r="DF245" s="34"/>
      <c r="DG245" s="34"/>
      <c r="DH245" s="34"/>
      <c r="DI245" s="34"/>
      <c r="DJ245" s="34"/>
      <c r="DK245" s="34"/>
      <c r="DL245" s="34"/>
      <c r="DM245" s="34"/>
      <c r="DN245" s="34"/>
      <c r="DO245" s="34"/>
      <c r="DP245" s="34"/>
      <c r="DQ245" s="34"/>
      <c r="DR245" s="34"/>
      <c r="DS245" s="34"/>
      <c r="DT245" s="34"/>
      <c r="DU245" s="34"/>
      <c r="DV245" s="34"/>
      <c r="DW245" s="34"/>
      <c r="DX245" s="34"/>
      <c r="DY245" s="34"/>
      <c r="DZ245" s="34"/>
      <c r="EA245" s="34"/>
      <c r="EB245" s="34"/>
      <c r="EC245" s="34"/>
      <c r="ED245" s="34"/>
      <c r="EE245" s="34"/>
      <c r="EF245" s="34"/>
      <c r="EG245" s="34"/>
      <c r="EH245" s="34"/>
      <c r="EI245" s="34"/>
      <c r="EJ245" s="34"/>
      <c r="EK245" s="34"/>
      <c r="EL245" s="34"/>
      <c r="EM245" s="34"/>
      <c r="EN245" s="34"/>
      <c r="EO245" s="34"/>
      <c r="EP245" s="34"/>
      <c r="EQ245" s="34"/>
      <c r="ER245" s="34"/>
      <c r="ES245" s="34"/>
      <c r="ET245" s="34"/>
      <c r="EU245" s="34"/>
      <c r="EV245" s="34"/>
      <c r="EW245" s="34"/>
      <c r="EX245" s="34"/>
      <c r="EY245" s="34"/>
      <c r="EZ245" s="34"/>
      <c r="FA245" s="34"/>
      <c r="FB245" s="34"/>
      <c r="FC245" s="34"/>
      <c r="FD245" s="34"/>
      <c r="FE245" s="34"/>
      <c r="FF245" s="34"/>
      <c r="FG245" s="34"/>
      <c r="FH245" s="34"/>
      <c r="FI245" s="34"/>
      <c r="FJ245" s="34"/>
      <c r="FK245" s="34"/>
      <c r="FL245" s="34"/>
      <c r="FM245" s="34"/>
      <c r="FN245" s="34"/>
      <c r="FO245" s="34"/>
      <c r="FP245" s="34"/>
      <c r="FQ245" s="34"/>
      <c r="FR245" s="34"/>
      <c r="FS245" s="34"/>
      <c r="FT245" s="34"/>
      <c r="FU245" s="34"/>
      <c r="FV245" s="34"/>
      <c r="FW245" s="34"/>
      <c r="FX245" s="34"/>
      <c r="FY245" s="34"/>
      <c r="FZ245" s="34"/>
      <c r="GA245" s="34"/>
      <c r="GB245" s="34"/>
      <c r="GC245" s="34"/>
      <c r="GD245" s="34"/>
      <c r="GE245" s="34"/>
      <c r="GF245" s="34"/>
      <c r="GG245" s="34"/>
      <c r="GH245" s="34"/>
      <c r="GI245" s="34"/>
      <c r="GJ245" s="34"/>
      <c r="GK245" s="34"/>
      <c r="GL245" s="34"/>
      <c r="GM245" s="34"/>
      <c r="GN245" s="34"/>
      <c r="GO245" s="34"/>
      <c r="GP245" s="34"/>
      <c r="GQ245" s="34"/>
      <c r="GR245" s="34"/>
      <c r="GS245" s="34"/>
      <c r="GT245" s="34"/>
      <c r="GU245" s="34"/>
      <c r="GV245" s="34"/>
      <c r="GW245" s="34"/>
      <c r="GX245" s="34"/>
      <c r="GY245" s="34"/>
      <c r="GZ245" s="34"/>
      <c r="HA245" s="34"/>
      <c r="HB245" s="34"/>
      <c r="HC245" s="34"/>
      <c r="HD245" s="34"/>
      <c r="HE245" s="34"/>
      <c r="HF245" s="34"/>
      <c r="HG245" s="34"/>
      <c r="HH245" s="34"/>
      <c r="HI245" s="34"/>
      <c r="HJ245" s="34"/>
      <c r="HK245" s="34"/>
      <c r="HL245" s="34"/>
      <c r="HM245" s="34"/>
      <c r="HN245" s="34"/>
      <c r="HO245" s="34"/>
      <c r="HP245" s="34"/>
      <c r="HQ245" s="34"/>
      <c r="HR245" s="34"/>
      <c r="HS245" s="34"/>
      <c r="HT245" s="34"/>
      <c r="HU245" s="34"/>
      <c r="HV245" s="34"/>
      <c r="HW245" s="34"/>
      <c r="HX245" s="34"/>
      <c r="HY245" s="34"/>
      <c r="HZ245" s="34"/>
      <c r="IA245" s="34"/>
      <c r="IB245" s="34"/>
      <c r="IC245" s="34"/>
      <c r="ID245" s="34"/>
      <c r="IE245" s="34"/>
      <c r="IF245" s="34"/>
      <c r="IG245" s="34"/>
      <c r="IH245" s="34"/>
      <c r="II245" s="34"/>
      <c r="IJ245" s="34"/>
      <c r="IK245" s="34"/>
      <c r="IL245" s="34"/>
      <c r="IM245" s="34"/>
      <c r="IN245" s="34"/>
      <c r="IO245" s="34"/>
      <c r="IP245" s="34"/>
      <c r="IQ245" s="34"/>
      <c r="IR245" s="34"/>
      <c r="IS245" s="34"/>
      <c r="IT245" s="34"/>
      <c r="IU245" s="34"/>
      <c r="IV245" s="34"/>
      <c r="IW245" s="34"/>
      <c r="IX245" s="34"/>
      <c r="IY245" s="34"/>
      <c r="IZ245" s="34"/>
      <c r="JA245" s="34"/>
      <c r="JB245" s="34"/>
      <c r="JC245" s="34"/>
      <c r="JD245" s="34"/>
      <c r="JE245" s="34"/>
      <c r="JF245" s="34"/>
      <c r="JG245" s="34"/>
      <c r="JH245" s="34"/>
      <c r="JI245" s="34"/>
      <c r="JJ245" s="34"/>
      <c r="JK245" s="34"/>
      <c r="JL245" s="34"/>
      <c r="JM245" s="34"/>
      <c r="JN245" s="34"/>
      <c r="JO245" s="34"/>
      <c r="JP245" s="34"/>
      <c r="JQ245" s="34"/>
      <c r="JR245" s="34"/>
      <c r="JS245" s="34"/>
      <c r="JT245" s="34"/>
      <c r="JU245" s="34"/>
      <c r="JV245" s="34"/>
      <c r="JW245" s="34"/>
      <c r="JX245" s="34"/>
      <c r="JY245" s="34"/>
      <c r="JZ245" s="34"/>
      <c r="KA245" s="34"/>
      <c r="KB245" s="34"/>
      <c r="KC245" s="34"/>
      <c r="KD245" s="34"/>
      <c r="KE245" s="34"/>
      <c r="KF245" s="34"/>
      <c r="KG245" s="34"/>
      <c r="KH245" s="34"/>
      <c r="KI245" s="34"/>
      <c r="KJ245" s="34"/>
      <c r="KK245" s="34"/>
      <c r="KL245" s="34"/>
      <c r="KM245" s="34"/>
      <c r="KN245" s="34"/>
      <c r="KO245" s="34"/>
      <c r="KP245" s="34"/>
      <c r="KQ245" s="34"/>
      <c r="KR245" s="34"/>
      <c r="KS245" s="34"/>
      <c r="KT245" s="34"/>
      <c r="KU245" s="34"/>
      <c r="KV245" s="34"/>
      <c r="KW245" s="34"/>
      <c r="KX245" s="34"/>
      <c r="KY245" s="34"/>
      <c r="KZ245" s="34"/>
      <c r="LA245" s="34"/>
      <c r="LB245" s="34"/>
      <c r="LC245" s="34"/>
      <c r="LD245" s="34"/>
      <c r="LE245" s="34"/>
      <c r="LF245" s="34"/>
      <c r="LG245" s="34"/>
      <c r="LH245" s="34"/>
      <c r="LI245" s="34"/>
      <c r="LJ245" s="34"/>
      <c r="LK245" s="34"/>
      <c r="LL245" s="34"/>
      <c r="LM245" s="34"/>
      <c r="LN245" s="34"/>
      <c r="LO245" s="34"/>
      <c r="LP245" s="34"/>
      <c r="LQ245" s="34"/>
      <c r="LR245" s="34"/>
      <c r="LS245" s="34"/>
      <c r="LT245" s="34"/>
      <c r="LU245" s="34"/>
      <c r="LV245" s="34"/>
      <c r="LW245" s="34"/>
      <c r="LX245" s="34"/>
      <c r="LY245" s="34"/>
      <c r="LZ245" s="34"/>
      <c r="MA245" s="34"/>
      <c r="MB245" s="34"/>
      <c r="MC245" s="34"/>
      <c r="MD245" s="34"/>
      <c r="ME245" s="34"/>
      <c r="MF245" s="34"/>
      <c r="MG245" s="34"/>
      <c r="MH245" s="34"/>
      <c r="MI245" s="34"/>
      <c r="MJ245" s="34"/>
      <c r="MK245" s="34"/>
      <c r="ML245" s="34"/>
      <c r="MM245" s="34"/>
      <c r="MN245" s="34"/>
      <c r="MO245" s="34"/>
      <c r="MP245" s="34"/>
      <c r="MQ245" s="34"/>
      <c r="MR245" s="34"/>
      <c r="MS245" s="34"/>
      <c r="MT245" s="34"/>
      <c r="MU245" s="34"/>
      <c r="MV245" s="34"/>
      <c r="MW245" s="34"/>
      <c r="MX245" s="34"/>
      <c r="MY245" s="34"/>
      <c r="MZ245" s="34"/>
      <c r="NA245" s="34"/>
      <c r="NB245" s="34"/>
      <c r="NC245" s="34"/>
      <c r="ND245" s="34"/>
      <c r="NE245" s="34"/>
      <c r="NF245" s="34"/>
      <c r="NG245" s="34"/>
      <c r="NH245" s="34"/>
      <c r="NI245" s="34"/>
      <c r="NJ245" s="34"/>
      <c r="NK245" s="34"/>
      <c r="NL245" s="34"/>
      <c r="NM245" s="34"/>
      <c r="NN245" s="34"/>
      <c r="NO245" s="34"/>
      <c r="NP245" s="34"/>
      <c r="NQ245" s="34"/>
      <c r="NR245" s="34"/>
      <c r="NS245" s="34"/>
      <c r="NT245" s="34"/>
      <c r="NU245" s="34"/>
      <c r="NV245" s="34"/>
      <c r="NW245" s="34"/>
      <c r="NX245" s="34"/>
      <c r="NY245" s="34"/>
      <c r="NZ245" s="34"/>
      <c r="OA245" s="34"/>
      <c r="OB245" s="34"/>
      <c r="OC245" s="34"/>
      <c r="OD245" s="34"/>
      <c r="OE245" s="34"/>
      <c r="OF245" s="34"/>
      <c r="OG245" s="34"/>
      <c r="OH245" s="34"/>
      <c r="OI245" s="34"/>
      <c r="OJ245" s="34"/>
      <c r="OK245" s="34"/>
      <c r="OL245" s="34"/>
      <c r="OM245" s="34"/>
      <c r="ON245" s="34"/>
      <c r="OO245" s="34"/>
      <c r="OP245" s="34"/>
      <c r="OQ245" s="34"/>
      <c r="OR245" s="34"/>
      <c r="OS245" s="34"/>
      <c r="OT245" s="34"/>
      <c r="OU245" s="34"/>
      <c r="OV245" s="34"/>
      <c r="OW245" s="34"/>
      <c r="OX245" s="34"/>
      <c r="OY245" s="34"/>
      <c r="OZ245" s="34"/>
      <c r="PA245" s="34"/>
      <c r="PB245" s="34"/>
      <c r="PC245" s="34"/>
      <c r="PD245" s="34"/>
      <c r="PE245" s="34"/>
      <c r="PF245" s="34"/>
      <c r="PG245" s="34"/>
      <c r="PH245" s="34"/>
      <c r="PI245" s="34"/>
      <c r="PJ245" s="34"/>
      <c r="PK245" s="34"/>
      <c r="PL245" s="34"/>
      <c r="PM245" s="34"/>
      <c r="PN245" s="34"/>
      <c r="PO245" s="34"/>
      <c r="PP245" s="34"/>
      <c r="PQ245" s="34"/>
      <c r="PR245" s="34"/>
      <c r="PS245" s="34"/>
      <c r="PT245" s="34"/>
      <c r="PU245" s="34"/>
      <c r="PV245" s="34"/>
      <c r="PW245" s="34"/>
      <c r="PX245" s="34"/>
      <c r="PY245" s="34"/>
      <c r="PZ245" s="34"/>
      <c r="QA245" s="34"/>
      <c r="QB245" s="34"/>
      <c r="QC245" s="34"/>
      <c r="QD245" s="34"/>
      <c r="QE245" s="34"/>
      <c r="QF245" s="34"/>
      <c r="QG245" s="34"/>
      <c r="QH245" s="34"/>
      <c r="QI245" s="34"/>
      <c r="QJ245" s="34"/>
      <c r="QK245" s="34"/>
      <c r="QL245" s="34"/>
      <c r="QM245" s="34"/>
      <c r="QN245" s="34"/>
      <c r="QO245" s="34"/>
      <c r="QP245" s="34"/>
      <c r="QQ245" s="34"/>
      <c r="QR245" s="34"/>
      <c r="QS245" s="34"/>
      <c r="QT245" s="34"/>
      <c r="QU245" s="34"/>
      <c r="QV245" s="34"/>
      <c r="QW245" s="34"/>
      <c r="QX245" s="34"/>
      <c r="QY245" s="34"/>
      <c r="QZ245" s="34"/>
      <c r="RA245" s="34"/>
      <c r="RB245" s="34"/>
      <c r="RC245" s="34"/>
      <c r="RD245" s="34"/>
      <c r="RE245" s="34"/>
      <c r="RF245" s="34"/>
      <c r="RG245" s="34"/>
      <c r="RH245" s="34"/>
      <c r="RI245" s="34"/>
      <c r="RJ245" s="34"/>
      <c r="RK245" s="34"/>
      <c r="RL245" s="34"/>
      <c r="RM245" s="34"/>
      <c r="RN245" s="34"/>
      <c r="RO245" s="34"/>
      <c r="RP245" s="34"/>
      <c r="RQ245" s="34"/>
      <c r="RR245" s="34"/>
      <c r="RS245" s="34"/>
      <c r="RT245" s="34"/>
      <c r="RU245" s="34"/>
      <c r="RV245" s="34"/>
      <c r="RW245" s="34"/>
      <c r="RX245" s="34"/>
      <c r="RY245" s="34"/>
      <c r="RZ245" s="34"/>
      <c r="SA245" s="34"/>
      <c r="SB245" s="34"/>
      <c r="SC245" s="34"/>
      <c r="SD245" s="34"/>
      <c r="SE245" s="34"/>
      <c r="SF245" s="34"/>
      <c r="SG245" s="34"/>
      <c r="SH245" s="34"/>
      <c r="SI245" s="34"/>
      <c r="SJ245" s="34"/>
      <c r="SK245" s="34"/>
      <c r="SL245" s="34"/>
      <c r="SM245" s="34"/>
      <c r="SN245" s="34"/>
      <c r="SO245" s="34"/>
      <c r="SP245" s="34"/>
      <c r="SQ245" s="34"/>
      <c r="SR245" s="34"/>
      <c r="SS245" s="34"/>
      <c r="ST245" s="34"/>
      <c r="SU245" s="34"/>
      <c r="SV245" s="34"/>
      <c r="SW245" s="34"/>
      <c r="SX245" s="34"/>
      <c r="SY245" s="34"/>
      <c r="SZ245" s="34"/>
      <c r="TA245" s="34"/>
      <c r="TB245" s="34"/>
      <c r="TC245" s="34"/>
      <c r="TD245" s="34"/>
      <c r="TE245" s="34"/>
      <c r="TF245" s="34"/>
      <c r="TG245" s="34"/>
      <c r="TH245" s="34"/>
      <c r="TI245" s="34"/>
      <c r="TJ245" s="34"/>
      <c r="TK245" s="34"/>
      <c r="TL245" s="34"/>
      <c r="TM245" s="34"/>
      <c r="TN245" s="34"/>
      <c r="TO245" s="34"/>
      <c r="TP245" s="34"/>
      <c r="TQ245" s="34"/>
      <c r="TR245" s="34"/>
      <c r="TS245" s="34"/>
      <c r="TT245" s="34"/>
      <c r="TU245" s="34"/>
      <c r="TV245" s="34"/>
      <c r="TW245" s="34"/>
      <c r="TX245" s="34"/>
      <c r="TY245" s="34"/>
      <c r="TZ245" s="34"/>
      <c r="UA245" s="34"/>
      <c r="UB245" s="34"/>
      <c r="UC245" s="34"/>
      <c r="UD245" s="34"/>
      <c r="UE245" s="34"/>
      <c r="UF245" s="34"/>
      <c r="UG245" s="34"/>
      <c r="UH245" s="34"/>
      <c r="UI245" s="34"/>
      <c r="UJ245" s="34"/>
      <c r="UK245" s="34"/>
      <c r="UL245" s="34"/>
      <c r="UM245" s="34"/>
      <c r="UN245" s="34"/>
      <c r="UO245" s="34"/>
      <c r="UP245" s="34"/>
      <c r="UQ245" s="34"/>
      <c r="UR245" s="34"/>
      <c r="US245" s="34"/>
      <c r="UT245" s="34"/>
      <c r="UU245" s="34"/>
      <c r="UV245" s="34"/>
      <c r="UW245" s="34"/>
      <c r="UX245" s="34"/>
      <c r="UY245" s="34"/>
      <c r="UZ245" s="34"/>
      <c r="VA245" s="34"/>
      <c r="VB245" s="34"/>
      <c r="VC245" s="34"/>
      <c r="VD245" s="34"/>
      <c r="VE245" s="34"/>
      <c r="VF245" s="34"/>
      <c r="VG245" s="34"/>
      <c r="VH245" s="34"/>
      <c r="VI245" s="34"/>
      <c r="VJ245" s="34"/>
      <c r="VK245" s="34"/>
      <c r="VL245" s="34"/>
      <c r="VM245" s="34"/>
      <c r="VN245" s="34"/>
      <c r="VO245" s="34"/>
      <c r="VP245" s="34"/>
      <c r="VQ245" s="34"/>
      <c r="VR245" s="34"/>
      <c r="VS245" s="34"/>
      <c r="VT245" s="34"/>
      <c r="VU245" s="34"/>
      <c r="VV245" s="34"/>
      <c r="VW245" s="34"/>
      <c r="VX245" s="34"/>
      <c r="VY245" s="34"/>
      <c r="VZ245" s="34"/>
      <c r="WA245" s="34"/>
      <c r="WB245" s="34"/>
      <c r="WC245" s="34"/>
      <c r="WD245" s="34"/>
      <c r="WE245" s="34"/>
      <c r="WF245" s="34"/>
      <c r="WG245" s="34"/>
      <c r="WH245" s="34"/>
      <c r="WI245" s="34"/>
      <c r="WJ245" s="34"/>
      <c r="WK245" s="34"/>
      <c r="WL245" s="34"/>
      <c r="WM245" s="34"/>
      <c r="WN245" s="34"/>
      <c r="WO245" s="34"/>
      <c r="WP245" s="34"/>
      <c r="WQ245" s="34"/>
      <c r="WR245" s="34"/>
      <c r="WS245" s="34"/>
      <c r="WT245" s="34"/>
      <c r="WU245" s="34"/>
      <c r="WV245" s="34"/>
      <c r="WW245" s="34"/>
      <c r="WX245" s="34"/>
      <c r="WY245" s="34"/>
      <c r="WZ245" s="34"/>
      <c r="XA245" s="34"/>
      <c r="XB245" s="34"/>
      <c r="XC245" s="34"/>
      <c r="XD245" s="34"/>
      <c r="XE245" s="34"/>
      <c r="XF245" s="34"/>
      <c r="XG245" s="34"/>
      <c r="XH245" s="34"/>
      <c r="XI245" s="34"/>
      <c r="XJ245" s="34"/>
      <c r="XK245" s="34"/>
      <c r="XL245" s="34"/>
      <c r="XM245" s="34"/>
      <c r="XN245" s="34"/>
      <c r="XO245" s="34"/>
      <c r="XP245" s="34"/>
      <c r="XQ245" s="34"/>
      <c r="XR245" s="34"/>
      <c r="XS245" s="34"/>
      <c r="XT245" s="34"/>
      <c r="XU245" s="34"/>
      <c r="XV245" s="34"/>
      <c r="XW245" s="34"/>
      <c r="XX245" s="34"/>
      <c r="XY245" s="34"/>
      <c r="XZ245" s="34"/>
      <c r="YA245" s="34"/>
      <c r="YB245" s="34"/>
      <c r="YC245" s="34"/>
      <c r="YD245" s="34"/>
      <c r="YE245" s="34"/>
      <c r="YF245" s="34"/>
      <c r="YG245" s="34"/>
      <c r="YH245" s="34"/>
      <c r="YI245" s="34"/>
      <c r="YJ245" s="34"/>
      <c r="YK245" s="34"/>
      <c r="YL245" s="34"/>
      <c r="YM245" s="34"/>
      <c r="YN245" s="34"/>
      <c r="YO245" s="34"/>
      <c r="YP245" s="34"/>
      <c r="YQ245" s="34"/>
      <c r="YR245" s="34"/>
      <c r="YS245" s="34"/>
      <c r="YT245" s="34"/>
      <c r="YU245" s="34"/>
      <c r="YV245" s="34"/>
      <c r="YW245" s="34"/>
      <c r="YX245" s="34"/>
      <c r="YY245" s="34"/>
      <c r="YZ245" s="34"/>
      <c r="ZA245" s="34"/>
      <c r="ZB245" s="34"/>
      <c r="ZC245" s="34"/>
      <c r="ZD245" s="34"/>
      <c r="ZE245" s="34"/>
      <c r="ZF245" s="34"/>
      <c r="ZG245" s="34"/>
      <c r="ZH245" s="34"/>
      <c r="ZI245" s="34"/>
      <c r="ZJ245" s="34"/>
      <c r="ZK245" s="34"/>
      <c r="ZL245" s="34"/>
      <c r="ZM245" s="34"/>
      <c r="ZN245" s="34"/>
      <c r="ZO245" s="34"/>
      <c r="ZP245" s="34"/>
      <c r="ZQ245" s="34"/>
      <c r="ZR245" s="34"/>
      <c r="ZS245" s="34"/>
      <c r="ZT245" s="34"/>
      <c r="ZU245" s="34"/>
      <c r="ZV245" s="34"/>
      <c r="ZW245" s="34"/>
      <c r="ZX245" s="34"/>
      <c r="ZY245" s="34"/>
      <c r="ZZ245" s="34"/>
      <c r="AAA245" s="34"/>
      <c r="AAB245" s="34"/>
      <c r="AAC245" s="34"/>
      <c r="AAD245" s="34"/>
      <c r="AAE245" s="34"/>
      <c r="AAF245" s="34"/>
      <c r="AAG245" s="34"/>
      <c r="AAH245" s="34"/>
      <c r="AAI245" s="34"/>
      <c r="AAJ245" s="34"/>
      <c r="AAK245" s="34"/>
      <c r="AAL245" s="34"/>
      <c r="AAM245" s="34"/>
      <c r="AAN245" s="34"/>
      <c r="AAO245" s="34"/>
      <c r="AAP245" s="34"/>
      <c r="AAQ245" s="34"/>
      <c r="AAR245" s="34"/>
      <c r="AAS245" s="34"/>
      <c r="AAT245" s="34"/>
      <c r="AAU245" s="34"/>
      <c r="AAV245" s="34"/>
      <c r="AAW245" s="34"/>
      <c r="AAX245" s="34"/>
      <c r="AAY245" s="34"/>
      <c r="AAZ245" s="34"/>
      <c r="ABA245" s="34"/>
      <c r="ABB245" s="34"/>
      <c r="ABC245" s="34"/>
      <c r="ABD245" s="34"/>
      <c r="ABE245" s="34"/>
      <c r="ABF245" s="34"/>
      <c r="ABG245" s="34"/>
      <c r="ABH245" s="34"/>
      <c r="ABI245" s="34"/>
      <c r="ABJ245" s="34"/>
      <c r="ABK245" s="34"/>
      <c r="ABL245" s="34"/>
      <c r="ABM245" s="34"/>
      <c r="ABN245" s="34"/>
      <c r="ABO245" s="34"/>
      <c r="ABP245" s="34"/>
      <c r="ABQ245" s="34"/>
      <c r="ABR245" s="34"/>
      <c r="ABS245" s="34"/>
      <c r="ABT245" s="34"/>
      <c r="ABU245" s="34"/>
      <c r="ABV245" s="34"/>
      <c r="ABW245" s="34"/>
      <c r="ABX245" s="34"/>
      <c r="ABY245" s="34"/>
      <c r="ABZ245" s="34"/>
      <c r="ACA245" s="34"/>
      <c r="ACB245" s="34"/>
      <c r="ACC245" s="34"/>
      <c r="ACD245" s="34"/>
      <c r="ACE245" s="34"/>
      <c r="ACF245" s="34"/>
      <c r="ACG245" s="34"/>
      <c r="ACH245" s="34"/>
      <c r="ACI245" s="34"/>
      <c r="ACJ245" s="34"/>
      <c r="ACK245" s="34"/>
      <c r="ACL245" s="34"/>
      <c r="ACM245" s="34"/>
      <c r="ACN245" s="34"/>
      <c r="ACO245" s="34"/>
      <c r="ACP245" s="34"/>
      <c r="ACQ245" s="34"/>
      <c r="ACR245" s="34"/>
      <c r="ACS245" s="34"/>
      <c r="ACT245" s="34"/>
      <c r="ACU245" s="34"/>
      <c r="ACV245" s="34"/>
      <c r="ACW245" s="34"/>
      <c r="ACX245" s="34"/>
      <c r="ACY245" s="34"/>
      <c r="ACZ245" s="34"/>
      <c r="ADA245" s="34"/>
      <c r="ADB245" s="34"/>
      <c r="ADC245" s="34"/>
      <c r="ADD245" s="34"/>
      <c r="ADE245" s="34"/>
      <c r="ADF245" s="34"/>
      <c r="ADG245" s="34"/>
      <c r="ADH245" s="34"/>
      <c r="ADI245" s="34"/>
      <c r="ADJ245" s="34"/>
      <c r="ADK245" s="34"/>
      <c r="ADL245" s="34"/>
      <c r="ADM245" s="34"/>
      <c r="ADN245" s="34"/>
      <c r="ADO245" s="34"/>
      <c r="ADP245" s="34"/>
      <c r="ADQ245" s="34"/>
      <c r="ADR245" s="34"/>
      <c r="ADS245" s="34"/>
      <c r="ADT245" s="34"/>
      <c r="ADU245" s="34"/>
      <c r="ADV245" s="34"/>
      <c r="ADW245" s="34"/>
      <c r="ADX245" s="34"/>
      <c r="ADY245" s="34"/>
      <c r="ADZ245" s="34"/>
      <c r="AEA245" s="34"/>
      <c r="AEB245" s="34"/>
      <c r="AEC245" s="34"/>
      <c r="AED245" s="34"/>
      <c r="AEE245" s="34"/>
      <c r="AEF245" s="34"/>
      <c r="AEG245" s="34"/>
      <c r="AEH245" s="34"/>
      <c r="AEI245" s="34"/>
      <c r="AEJ245" s="34"/>
      <c r="AEK245" s="34"/>
      <c r="AEL245" s="34"/>
      <c r="AEM245" s="34"/>
      <c r="AEN245" s="34"/>
      <c r="AEO245" s="34"/>
      <c r="AEP245" s="34"/>
      <c r="AEQ245" s="34"/>
      <c r="AER245" s="34"/>
      <c r="AES245" s="34"/>
      <c r="AET245" s="34"/>
      <c r="AEU245" s="34"/>
      <c r="AEV245" s="34"/>
      <c r="AEW245" s="34"/>
      <c r="AEX245" s="34"/>
      <c r="AEY245" s="34"/>
      <c r="AEZ245" s="34"/>
      <c r="AFA245" s="34"/>
      <c r="AFB245" s="34"/>
      <c r="AFC245" s="34"/>
      <c r="AFD245" s="34"/>
      <c r="AFE245" s="34"/>
      <c r="AFF245" s="34"/>
      <c r="AFG245" s="34"/>
      <c r="AFH245" s="34"/>
      <c r="AFI245" s="34"/>
      <c r="AFJ245" s="34"/>
      <c r="AFK245" s="34"/>
      <c r="AFL245" s="34"/>
      <c r="AFM245" s="34"/>
      <c r="AFN245" s="34"/>
      <c r="AFO245" s="34"/>
      <c r="AFP245" s="34"/>
      <c r="AFQ245" s="34"/>
      <c r="AFR245" s="34"/>
      <c r="AFS245" s="34"/>
      <c r="AFT245" s="34"/>
      <c r="AFU245" s="34"/>
      <c r="AFV245" s="34"/>
      <c r="AFW245" s="34"/>
      <c r="AFX245" s="34"/>
      <c r="AFY245" s="34"/>
      <c r="AFZ245" s="34"/>
      <c r="AGA245" s="34"/>
      <c r="AGB245" s="34"/>
      <c r="AGC245" s="34"/>
      <c r="AGD245" s="34"/>
      <c r="AGE245" s="34"/>
      <c r="AGF245" s="34"/>
      <c r="AGG245" s="34"/>
      <c r="AGH245" s="34"/>
      <c r="AGI245" s="34"/>
      <c r="AGJ245" s="34"/>
      <c r="AGK245" s="34"/>
      <c r="AGL245" s="34"/>
      <c r="AGM245" s="34"/>
      <c r="AGN245" s="34"/>
      <c r="AGO245" s="34"/>
      <c r="AGP245" s="34"/>
      <c r="AGQ245" s="34"/>
      <c r="AGR245" s="34"/>
      <c r="AGS245" s="34"/>
      <c r="AGT245" s="34"/>
      <c r="AGU245" s="34"/>
      <c r="AGV245" s="34"/>
      <c r="AGW245" s="34"/>
      <c r="AGX245" s="34"/>
      <c r="AGY245" s="34"/>
      <c r="AGZ245" s="34"/>
      <c r="AHA245" s="34"/>
      <c r="AHB245" s="34"/>
      <c r="AHC245" s="34"/>
      <c r="AHD245" s="34"/>
      <c r="AHE245" s="34"/>
      <c r="AHF245" s="34"/>
      <c r="AHG245" s="34"/>
      <c r="AHH245" s="34"/>
      <c r="AHI245" s="34"/>
      <c r="AHJ245" s="34"/>
      <c r="AHK245" s="34"/>
      <c r="AHL245" s="34"/>
      <c r="AHM245" s="34"/>
      <c r="AHN245" s="34"/>
      <c r="AHO245" s="34"/>
      <c r="AHP245" s="34"/>
      <c r="AHQ245" s="34"/>
      <c r="AHR245" s="34"/>
      <c r="AHS245" s="34"/>
      <c r="AHT245" s="34"/>
      <c r="AHU245" s="34"/>
      <c r="AHV245" s="34"/>
      <c r="AHW245" s="34"/>
      <c r="AHX245" s="34"/>
      <c r="AHY245" s="34"/>
      <c r="AHZ245" s="34"/>
      <c r="AIA245" s="34"/>
      <c r="AIB245" s="34"/>
      <c r="AIC245" s="34"/>
      <c r="AID245" s="34"/>
      <c r="AIE245" s="34"/>
      <c r="AIF245" s="34"/>
      <c r="AIG245" s="34"/>
      <c r="AIH245" s="34"/>
      <c r="AII245" s="34"/>
      <c r="AIJ245" s="34"/>
      <c r="AIK245" s="34"/>
      <c r="AIL245" s="34"/>
      <c r="AIM245" s="34"/>
      <c r="AIN245" s="34"/>
      <c r="AIO245" s="34"/>
      <c r="AIP245" s="34"/>
      <c r="AIQ245" s="34"/>
      <c r="AIR245" s="34"/>
      <c r="AIS245" s="34"/>
      <c r="AIT245" s="34"/>
      <c r="AIU245" s="34"/>
      <c r="AIV245" s="34"/>
      <c r="AIW245" s="34"/>
      <c r="AIX245" s="34"/>
      <c r="AIY245" s="34"/>
      <c r="AIZ245" s="34"/>
      <c r="AJA245" s="34"/>
      <c r="AJB245" s="34"/>
      <c r="AJC245" s="34"/>
      <c r="AJD245" s="34"/>
      <c r="AJE245" s="34"/>
      <c r="AJF245" s="34"/>
      <c r="AJG245" s="34"/>
      <c r="AJH245" s="34"/>
      <c r="AJI245" s="34"/>
      <c r="AJJ245" s="34"/>
      <c r="AJK245" s="34"/>
      <c r="AJL245" s="34"/>
      <c r="AJM245" s="34"/>
      <c r="AJN245" s="34"/>
      <c r="AJO245" s="34"/>
      <c r="AJP245" s="34"/>
      <c r="AJQ245" s="34"/>
      <c r="AJR245" s="34"/>
      <c r="AJS245" s="34"/>
      <c r="AJT245" s="34"/>
      <c r="AJU245" s="34"/>
      <c r="AJV245" s="34"/>
      <c r="AJW245" s="34"/>
      <c r="AJX245" s="34"/>
      <c r="AJY245" s="34"/>
      <c r="AJZ245" s="34"/>
      <c r="AKA245" s="34"/>
      <c r="AKB245" s="34"/>
      <c r="AKC245" s="34"/>
      <c r="AKD245" s="34"/>
      <c r="AKE245" s="34"/>
      <c r="AKF245" s="34"/>
      <c r="AKG245" s="34"/>
      <c r="AKH245" s="34"/>
      <c r="AKI245" s="34"/>
      <c r="AKJ245" s="34"/>
      <c r="AKK245" s="34"/>
      <c r="AKL245" s="34"/>
      <c r="AKM245" s="34"/>
      <c r="AKN245" s="34"/>
      <c r="AKO245" s="34"/>
      <c r="AKP245" s="34"/>
      <c r="AKQ245" s="34"/>
      <c r="AKR245" s="34"/>
      <c r="AKS245" s="34"/>
      <c r="AKT245" s="34"/>
      <c r="AKU245" s="34"/>
      <c r="AKV245" s="34"/>
      <c r="AKW245" s="34"/>
      <c r="AKX245" s="34"/>
      <c r="AKY245" s="34"/>
      <c r="AKZ245" s="34"/>
      <c r="ALA245" s="34"/>
      <c r="ALB245" s="34"/>
      <c r="ALC245" s="34"/>
      <c r="ALD245" s="34"/>
      <c r="ALE245" s="34"/>
      <c r="ALF245" s="34"/>
      <c r="ALG245" s="34"/>
      <c r="ALH245" s="34"/>
      <c r="ALI245" s="34"/>
      <c r="ALJ245" s="34"/>
      <c r="ALK245" s="34"/>
      <c r="ALL245" s="34"/>
      <c r="ALM245" s="34"/>
      <c r="ALN245" s="34"/>
      <c r="ALO245" s="34"/>
      <c r="ALP245" s="34"/>
      <c r="ALQ245" s="34"/>
      <c r="ALR245" s="34"/>
      <c r="ALS245" s="34"/>
      <c r="ALT245" s="34"/>
      <c r="ALU245" s="34"/>
      <c r="ALV245" s="34"/>
      <c r="ALW245" s="34"/>
      <c r="ALX245" s="34"/>
      <c r="ALY245" s="34"/>
      <c r="ALZ245" s="34"/>
      <c r="AMA245" s="34"/>
      <c r="AMB245" s="34"/>
      <c r="AMC245" s="34"/>
      <c r="AMD245" s="34"/>
      <c r="AME245" s="34"/>
      <c r="AMF245" s="34"/>
      <c r="AMG245" s="34"/>
      <c r="AMH245" s="34"/>
      <c r="AMI245" s="34"/>
      <c r="AMJ245" s="34"/>
      <c r="AMK245" s="34"/>
    </row>
    <row r="246" spans="1:1025" x14ac:dyDescent="0.25">
      <c r="A246" s="34"/>
      <c r="B246" s="16"/>
      <c r="C246" s="19"/>
      <c r="D246" s="19"/>
      <c r="E246" s="24">
        <f>E245-D255</f>
        <v>0</v>
      </c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4"/>
      <c r="BM246" s="34"/>
      <c r="BN246" s="34"/>
      <c r="BO246" s="34"/>
      <c r="BP246" s="34"/>
      <c r="BQ246" s="34"/>
      <c r="BR246" s="34"/>
      <c r="BS246" s="34"/>
      <c r="BT246" s="34"/>
      <c r="BU246" s="34"/>
      <c r="BV246" s="34"/>
      <c r="BW246" s="34"/>
      <c r="BX246" s="34"/>
      <c r="BY246" s="34"/>
      <c r="BZ246" s="34"/>
      <c r="CA246" s="34"/>
      <c r="CB246" s="34"/>
      <c r="CC246" s="34"/>
      <c r="CD246" s="34"/>
      <c r="CE246" s="34"/>
      <c r="CF246" s="34"/>
      <c r="CG246" s="34"/>
      <c r="CH246" s="34"/>
      <c r="CI246" s="34"/>
      <c r="CJ246" s="34"/>
      <c r="CK246" s="34"/>
      <c r="CL246" s="34"/>
      <c r="CM246" s="34"/>
      <c r="CN246" s="34"/>
      <c r="CO246" s="34"/>
      <c r="CP246" s="34"/>
      <c r="CQ246" s="34"/>
      <c r="CR246" s="34"/>
      <c r="CS246" s="34"/>
      <c r="CT246" s="34"/>
      <c r="CU246" s="34"/>
      <c r="CV246" s="34"/>
      <c r="CW246" s="34"/>
      <c r="CX246" s="34"/>
      <c r="CY246" s="34"/>
      <c r="CZ246" s="34"/>
      <c r="DA246" s="34"/>
      <c r="DB246" s="34"/>
      <c r="DC246" s="34"/>
      <c r="DD246" s="34"/>
      <c r="DE246" s="34"/>
      <c r="DF246" s="34"/>
      <c r="DG246" s="34"/>
      <c r="DH246" s="34"/>
      <c r="DI246" s="34"/>
      <c r="DJ246" s="34"/>
      <c r="DK246" s="34"/>
      <c r="DL246" s="34"/>
      <c r="DM246" s="34"/>
      <c r="DN246" s="34"/>
      <c r="DO246" s="34"/>
      <c r="DP246" s="34"/>
      <c r="DQ246" s="34"/>
      <c r="DR246" s="34"/>
      <c r="DS246" s="34"/>
      <c r="DT246" s="34"/>
      <c r="DU246" s="34"/>
      <c r="DV246" s="34"/>
      <c r="DW246" s="34"/>
      <c r="DX246" s="34"/>
      <c r="DY246" s="34"/>
      <c r="DZ246" s="34"/>
      <c r="EA246" s="34"/>
      <c r="EB246" s="34"/>
      <c r="EC246" s="34"/>
      <c r="ED246" s="34"/>
      <c r="EE246" s="34"/>
      <c r="EF246" s="34"/>
      <c r="EG246" s="34"/>
      <c r="EH246" s="34"/>
      <c r="EI246" s="34"/>
      <c r="EJ246" s="34"/>
      <c r="EK246" s="34"/>
      <c r="EL246" s="34"/>
      <c r="EM246" s="34"/>
      <c r="EN246" s="34"/>
      <c r="EO246" s="34"/>
      <c r="EP246" s="34"/>
      <c r="EQ246" s="34"/>
      <c r="ER246" s="34"/>
      <c r="ES246" s="34"/>
      <c r="ET246" s="34"/>
      <c r="EU246" s="34"/>
      <c r="EV246" s="34"/>
      <c r="EW246" s="34"/>
      <c r="EX246" s="34"/>
      <c r="EY246" s="34"/>
      <c r="EZ246" s="34"/>
      <c r="FA246" s="34"/>
      <c r="FB246" s="34"/>
      <c r="FC246" s="34"/>
      <c r="FD246" s="34"/>
      <c r="FE246" s="34"/>
      <c r="FF246" s="34"/>
      <c r="FG246" s="34"/>
      <c r="FH246" s="34"/>
      <c r="FI246" s="34"/>
      <c r="FJ246" s="34"/>
      <c r="FK246" s="34"/>
      <c r="FL246" s="34"/>
      <c r="FM246" s="34"/>
      <c r="FN246" s="34"/>
      <c r="FO246" s="34"/>
      <c r="FP246" s="34"/>
      <c r="FQ246" s="34"/>
      <c r="FR246" s="34"/>
      <c r="FS246" s="34"/>
      <c r="FT246" s="34"/>
      <c r="FU246" s="34"/>
      <c r="FV246" s="34"/>
      <c r="FW246" s="34"/>
      <c r="FX246" s="34"/>
      <c r="FY246" s="34"/>
      <c r="FZ246" s="34"/>
      <c r="GA246" s="34"/>
      <c r="GB246" s="34"/>
      <c r="GC246" s="34"/>
      <c r="GD246" s="34"/>
      <c r="GE246" s="34"/>
      <c r="GF246" s="34"/>
      <c r="GG246" s="34"/>
      <c r="GH246" s="34"/>
      <c r="GI246" s="34"/>
      <c r="GJ246" s="34"/>
      <c r="GK246" s="34"/>
      <c r="GL246" s="34"/>
      <c r="GM246" s="34"/>
      <c r="GN246" s="34"/>
      <c r="GO246" s="34"/>
      <c r="GP246" s="34"/>
      <c r="GQ246" s="34"/>
      <c r="GR246" s="34"/>
      <c r="GS246" s="34"/>
      <c r="GT246" s="34"/>
      <c r="GU246" s="34"/>
      <c r="GV246" s="34"/>
      <c r="GW246" s="34"/>
      <c r="GX246" s="34"/>
      <c r="GY246" s="34"/>
      <c r="GZ246" s="34"/>
      <c r="HA246" s="34"/>
      <c r="HB246" s="34"/>
      <c r="HC246" s="34"/>
      <c r="HD246" s="34"/>
      <c r="HE246" s="34"/>
      <c r="HF246" s="34"/>
      <c r="HG246" s="34"/>
      <c r="HH246" s="34"/>
      <c r="HI246" s="34"/>
      <c r="HJ246" s="34"/>
      <c r="HK246" s="34"/>
      <c r="HL246" s="34"/>
      <c r="HM246" s="34"/>
      <c r="HN246" s="34"/>
      <c r="HO246" s="34"/>
      <c r="HP246" s="34"/>
      <c r="HQ246" s="34"/>
      <c r="HR246" s="34"/>
      <c r="HS246" s="34"/>
      <c r="HT246" s="34"/>
      <c r="HU246" s="34"/>
      <c r="HV246" s="34"/>
      <c r="HW246" s="34"/>
      <c r="HX246" s="34"/>
      <c r="HY246" s="34"/>
      <c r="HZ246" s="34"/>
      <c r="IA246" s="34"/>
      <c r="IB246" s="34"/>
      <c r="IC246" s="34"/>
      <c r="ID246" s="34"/>
      <c r="IE246" s="34"/>
      <c r="IF246" s="34"/>
      <c r="IG246" s="34"/>
      <c r="IH246" s="34"/>
      <c r="II246" s="34"/>
      <c r="IJ246" s="34"/>
      <c r="IK246" s="34"/>
      <c r="IL246" s="34"/>
      <c r="IM246" s="34"/>
      <c r="IN246" s="34"/>
      <c r="IO246" s="34"/>
      <c r="IP246" s="34"/>
      <c r="IQ246" s="34"/>
      <c r="IR246" s="34"/>
      <c r="IS246" s="34"/>
      <c r="IT246" s="34"/>
      <c r="IU246" s="34"/>
      <c r="IV246" s="34"/>
      <c r="IW246" s="34"/>
      <c r="IX246" s="34"/>
      <c r="IY246" s="34"/>
      <c r="IZ246" s="34"/>
      <c r="JA246" s="34"/>
      <c r="JB246" s="34"/>
      <c r="JC246" s="34"/>
      <c r="JD246" s="34"/>
      <c r="JE246" s="34"/>
      <c r="JF246" s="34"/>
      <c r="JG246" s="34"/>
      <c r="JH246" s="34"/>
      <c r="JI246" s="34"/>
      <c r="JJ246" s="34"/>
      <c r="JK246" s="34"/>
      <c r="JL246" s="34"/>
      <c r="JM246" s="34"/>
      <c r="JN246" s="34"/>
      <c r="JO246" s="34"/>
      <c r="JP246" s="34"/>
      <c r="JQ246" s="34"/>
      <c r="JR246" s="34"/>
      <c r="JS246" s="34"/>
      <c r="JT246" s="34"/>
      <c r="JU246" s="34"/>
      <c r="JV246" s="34"/>
      <c r="JW246" s="34"/>
      <c r="JX246" s="34"/>
      <c r="JY246" s="34"/>
      <c r="JZ246" s="34"/>
      <c r="KA246" s="34"/>
      <c r="KB246" s="34"/>
      <c r="KC246" s="34"/>
      <c r="KD246" s="34"/>
      <c r="KE246" s="34"/>
      <c r="KF246" s="34"/>
      <c r="KG246" s="34"/>
      <c r="KH246" s="34"/>
      <c r="KI246" s="34"/>
      <c r="KJ246" s="34"/>
      <c r="KK246" s="34"/>
      <c r="KL246" s="34"/>
      <c r="KM246" s="34"/>
      <c r="KN246" s="34"/>
      <c r="KO246" s="34"/>
      <c r="KP246" s="34"/>
      <c r="KQ246" s="34"/>
      <c r="KR246" s="34"/>
      <c r="KS246" s="34"/>
      <c r="KT246" s="34"/>
      <c r="KU246" s="34"/>
      <c r="KV246" s="34"/>
      <c r="KW246" s="34"/>
      <c r="KX246" s="34"/>
      <c r="KY246" s="34"/>
      <c r="KZ246" s="34"/>
      <c r="LA246" s="34"/>
      <c r="LB246" s="34"/>
      <c r="LC246" s="34"/>
      <c r="LD246" s="34"/>
      <c r="LE246" s="34"/>
      <c r="LF246" s="34"/>
      <c r="LG246" s="34"/>
      <c r="LH246" s="34"/>
      <c r="LI246" s="34"/>
      <c r="LJ246" s="34"/>
      <c r="LK246" s="34"/>
      <c r="LL246" s="34"/>
      <c r="LM246" s="34"/>
      <c r="LN246" s="34"/>
      <c r="LO246" s="34"/>
      <c r="LP246" s="34"/>
      <c r="LQ246" s="34"/>
      <c r="LR246" s="34"/>
      <c r="LS246" s="34"/>
      <c r="LT246" s="34"/>
      <c r="LU246" s="34"/>
      <c r="LV246" s="34"/>
      <c r="LW246" s="34"/>
      <c r="LX246" s="34"/>
      <c r="LY246" s="34"/>
      <c r="LZ246" s="34"/>
      <c r="MA246" s="34"/>
      <c r="MB246" s="34"/>
      <c r="MC246" s="34"/>
      <c r="MD246" s="34"/>
      <c r="ME246" s="34"/>
      <c r="MF246" s="34"/>
      <c r="MG246" s="34"/>
      <c r="MH246" s="34"/>
      <c r="MI246" s="34"/>
      <c r="MJ246" s="34"/>
      <c r="MK246" s="34"/>
      <c r="ML246" s="34"/>
      <c r="MM246" s="34"/>
      <c r="MN246" s="34"/>
      <c r="MO246" s="34"/>
      <c r="MP246" s="34"/>
      <c r="MQ246" s="34"/>
      <c r="MR246" s="34"/>
      <c r="MS246" s="34"/>
      <c r="MT246" s="34"/>
      <c r="MU246" s="34"/>
      <c r="MV246" s="34"/>
      <c r="MW246" s="34"/>
      <c r="MX246" s="34"/>
      <c r="MY246" s="34"/>
      <c r="MZ246" s="34"/>
      <c r="NA246" s="34"/>
      <c r="NB246" s="34"/>
      <c r="NC246" s="34"/>
      <c r="ND246" s="34"/>
      <c r="NE246" s="34"/>
      <c r="NF246" s="34"/>
      <c r="NG246" s="34"/>
      <c r="NH246" s="34"/>
      <c r="NI246" s="34"/>
      <c r="NJ246" s="34"/>
      <c r="NK246" s="34"/>
      <c r="NL246" s="34"/>
      <c r="NM246" s="34"/>
      <c r="NN246" s="34"/>
      <c r="NO246" s="34"/>
      <c r="NP246" s="34"/>
      <c r="NQ246" s="34"/>
      <c r="NR246" s="34"/>
      <c r="NS246" s="34"/>
      <c r="NT246" s="34"/>
      <c r="NU246" s="34"/>
      <c r="NV246" s="34"/>
      <c r="NW246" s="34"/>
      <c r="NX246" s="34"/>
      <c r="NY246" s="34"/>
      <c r="NZ246" s="34"/>
      <c r="OA246" s="34"/>
      <c r="OB246" s="34"/>
      <c r="OC246" s="34"/>
      <c r="OD246" s="34"/>
      <c r="OE246" s="34"/>
      <c r="OF246" s="34"/>
      <c r="OG246" s="34"/>
      <c r="OH246" s="34"/>
      <c r="OI246" s="34"/>
      <c r="OJ246" s="34"/>
      <c r="OK246" s="34"/>
      <c r="OL246" s="34"/>
      <c r="OM246" s="34"/>
      <c r="ON246" s="34"/>
      <c r="OO246" s="34"/>
      <c r="OP246" s="34"/>
      <c r="OQ246" s="34"/>
      <c r="OR246" s="34"/>
      <c r="OS246" s="34"/>
      <c r="OT246" s="34"/>
      <c r="OU246" s="34"/>
      <c r="OV246" s="34"/>
      <c r="OW246" s="34"/>
      <c r="OX246" s="34"/>
      <c r="OY246" s="34"/>
      <c r="OZ246" s="34"/>
      <c r="PA246" s="34"/>
      <c r="PB246" s="34"/>
      <c r="PC246" s="34"/>
      <c r="PD246" s="34"/>
      <c r="PE246" s="34"/>
      <c r="PF246" s="34"/>
      <c r="PG246" s="34"/>
      <c r="PH246" s="34"/>
      <c r="PI246" s="34"/>
      <c r="PJ246" s="34"/>
      <c r="PK246" s="34"/>
      <c r="PL246" s="34"/>
      <c r="PM246" s="34"/>
      <c r="PN246" s="34"/>
      <c r="PO246" s="34"/>
      <c r="PP246" s="34"/>
      <c r="PQ246" s="34"/>
      <c r="PR246" s="34"/>
      <c r="PS246" s="34"/>
      <c r="PT246" s="34"/>
      <c r="PU246" s="34"/>
      <c r="PV246" s="34"/>
      <c r="PW246" s="34"/>
      <c r="PX246" s="34"/>
      <c r="PY246" s="34"/>
      <c r="PZ246" s="34"/>
      <c r="QA246" s="34"/>
      <c r="QB246" s="34"/>
      <c r="QC246" s="34"/>
      <c r="QD246" s="34"/>
      <c r="QE246" s="34"/>
      <c r="QF246" s="34"/>
      <c r="QG246" s="34"/>
      <c r="QH246" s="34"/>
      <c r="QI246" s="34"/>
      <c r="QJ246" s="34"/>
      <c r="QK246" s="34"/>
      <c r="QL246" s="34"/>
      <c r="QM246" s="34"/>
      <c r="QN246" s="34"/>
      <c r="QO246" s="34"/>
      <c r="QP246" s="34"/>
      <c r="QQ246" s="34"/>
      <c r="QR246" s="34"/>
      <c r="QS246" s="34"/>
      <c r="QT246" s="34"/>
      <c r="QU246" s="34"/>
      <c r="QV246" s="34"/>
      <c r="QW246" s="34"/>
      <c r="QX246" s="34"/>
      <c r="QY246" s="34"/>
      <c r="QZ246" s="34"/>
      <c r="RA246" s="34"/>
      <c r="RB246" s="34"/>
      <c r="RC246" s="34"/>
      <c r="RD246" s="34"/>
      <c r="RE246" s="34"/>
      <c r="RF246" s="34"/>
      <c r="RG246" s="34"/>
      <c r="RH246" s="34"/>
      <c r="RI246" s="34"/>
      <c r="RJ246" s="34"/>
      <c r="RK246" s="34"/>
      <c r="RL246" s="34"/>
      <c r="RM246" s="34"/>
      <c r="RN246" s="34"/>
      <c r="RO246" s="34"/>
      <c r="RP246" s="34"/>
      <c r="RQ246" s="34"/>
      <c r="RR246" s="34"/>
      <c r="RS246" s="34"/>
      <c r="RT246" s="34"/>
      <c r="RU246" s="34"/>
      <c r="RV246" s="34"/>
      <c r="RW246" s="34"/>
      <c r="RX246" s="34"/>
      <c r="RY246" s="34"/>
      <c r="RZ246" s="34"/>
      <c r="SA246" s="34"/>
      <c r="SB246" s="34"/>
      <c r="SC246" s="34"/>
      <c r="SD246" s="34"/>
      <c r="SE246" s="34"/>
      <c r="SF246" s="34"/>
      <c r="SG246" s="34"/>
      <c r="SH246" s="34"/>
      <c r="SI246" s="34"/>
      <c r="SJ246" s="34"/>
      <c r="SK246" s="34"/>
      <c r="SL246" s="34"/>
      <c r="SM246" s="34"/>
      <c r="SN246" s="34"/>
      <c r="SO246" s="34"/>
      <c r="SP246" s="34"/>
      <c r="SQ246" s="34"/>
      <c r="SR246" s="34"/>
      <c r="SS246" s="34"/>
      <c r="ST246" s="34"/>
      <c r="SU246" s="34"/>
      <c r="SV246" s="34"/>
      <c r="SW246" s="34"/>
      <c r="SX246" s="34"/>
      <c r="SY246" s="34"/>
      <c r="SZ246" s="34"/>
      <c r="TA246" s="34"/>
      <c r="TB246" s="34"/>
      <c r="TC246" s="34"/>
      <c r="TD246" s="34"/>
      <c r="TE246" s="34"/>
      <c r="TF246" s="34"/>
      <c r="TG246" s="34"/>
      <c r="TH246" s="34"/>
      <c r="TI246" s="34"/>
      <c r="TJ246" s="34"/>
      <c r="TK246" s="34"/>
      <c r="TL246" s="34"/>
      <c r="TM246" s="34"/>
      <c r="TN246" s="34"/>
      <c r="TO246" s="34"/>
      <c r="TP246" s="34"/>
      <c r="TQ246" s="34"/>
      <c r="TR246" s="34"/>
      <c r="TS246" s="34"/>
      <c r="TT246" s="34"/>
      <c r="TU246" s="34"/>
      <c r="TV246" s="34"/>
      <c r="TW246" s="34"/>
      <c r="TX246" s="34"/>
      <c r="TY246" s="34"/>
      <c r="TZ246" s="34"/>
      <c r="UA246" s="34"/>
      <c r="UB246" s="34"/>
      <c r="UC246" s="34"/>
      <c r="UD246" s="34"/>
      <c r="UE246" s="34"/>
      <c r="UF246" s="34"/>
      <c r="UG246" s="34"/>
      <c r="UH246" s="34"/>
      <c r="UI246" s="34"/>
      <c r="UJ246" s="34"/>
      <c r="UK246" s="34"/>
      <c r="UL246" s="34"/>
      <c r="UM246" s="34"/>
      <c r="UN246" s="34"/>
      <c r="UO246" s="34"/>
      <c r="UP246" s="34"/>
      <c r="UQ246" s="34"/>
      <c r="UR246" s="34"/>
      <c r="US246" s="34"/>
      <c r="UT246" s="34"/>
      <c r="UU246" s="34"/>
      <c r="UV246" s="34"/>
      <c r="UW246" s="34"/>
      <c r="UX246" s="34"/>
      <c r="UY246" s="34"/>
      <c r="UZ246" s="34"/>
      <c r="VA246" s="34"/>
      <c r="VB246" s="34"/>
      <c r="VC246" s="34"/>
      <c r="VD246" s="34"/>
      <c r="VE246" s="34"/>
      <c r="VF246" s="34"/>
      <c r="VG246" s="34"/>
      <c r="VH246" s="34"/>
      <c r="VI246" s="34"/>
      <c r="VJ246" s="34"/>
      <c r="VK246" s="34"/>
      <c r="VL246" s="34"/>
      <c r="VM246" s="34"/>
      <c r="VN246" s="34"/>
      <c r="VO246" s="34"/>
      <c r="VP246" s="34"/>
      <c r="VQ246" s="34"/>
      <c r="VR246" s="34"/>
      <c r="VS246" s="34"/>
      <c r="VT246" s="34"/>
      <c r="VU246" s="34"/>
      <c r="VV246" s="34"/>
      <c r="VW246" s="34"/>
      <c r="VX246" s="34"/>
      <c r="VY246" s="34"/>
      <c r="VZ246" s="34"/>
      <c r="WA246" s="34"/>
      <c r="WB246" s="34"/>
      <c r="WC246" s="34"/>
      <c r="WD246" s="34"/>
      <c r="WE246" s="34"/>
      <c r="WF246" s="34"/>
      <c r="WG246" s="34"/>
      <c r="WH246" s="34"/>
      <c r="WI246" s="34"/>
      <c r="WJ246" s="34"/>
      <c r="WK246" s="34"/>
      <c r="WL246" s="34"/>
      <c r="WM246" s="34"/>
      <c r="WN246" s="34"/>
      <c r="WO246" s="34"/>
      <c r="WP246" s="34"/>
      <c r="WQ246" s="34"/>
      <c r="WR246" s="34"/>
      <c r="WS246" s="34"/>
      <c r="WT246" s="34"/>
      <c r="WU246" s="34"/>
      <c r="WV246" s="34"/>
      <c r="WW246" s="34"/>
      <c r="WX246" s="34"/>
      <c r="WY246" s="34"/>
      <c r="WZ246" s="34"/>
      <c r="XA246" s="34"/>
      <c r="XB246" s="34"/>
      <c r="XC246" s="34"/>
      <c r="XD246" s="34"/>
      <c r="XE246" s="34"/>
      <c r="XF246" s="34"/>
      <c r="XG246" s="34"/>
      <c r="XH246" s="34"/>
      <c r="XI246" s="34"/>
      <c r="XJ246" s="34"/>
      <c r="XK246" s="34"/>
      <c r="XL246" s="34"/>
      <c r="XM246" s="34"/>
      <c r="XN246" s="34"/>
      <c r="XO246" s="34"/>
      <c r="XP246" s="34"/>
      <c r="XQ246" s="34"/>
      <c r="XR246" s="34"/>
      <c r="XS246" s="34"/>
      <c r="XT246" s="34"/>
      <c r="XU246" s="34"/>
      <c r="XV246" s="34"/>
      <c r="XW246" s="34"/>
      <c r="XX246" s="34"/>
      <c r="XY246" s="34"/>
      <c r="XZ246" s="34"/>
      <c r="YA246" s="34"/>
      <c r="YB246" s="34"/>
      <c r="YC246" s="34"/>
      <c r="YD246" s="34"/>
      <c r="YE246" s="34"/>
      <c r="YF246" s="34"/>
      <c r="YG246" s="34"/>
      <c r="YH246" s="34"/>
      <c r="YI246" s="34"/>
      <c r="YJ246" s="34"/>
      <c r="YK246" s="34"/>
      <c r="YL246" s="34"/>
      <c r="YM246" s="34"/>
      <c r="YN246" s="34"/>
      <c r="YO246" s="34"/>
      <c r="YP246" s="34"/>
      <c r="YQ246" s="34"/>
      <c r="YR246" s="34"/>
      <c r="YS246" s="34"/>
      <c r="YT246" s="34"/>
      <c r="YU246" s="34"/>
      <c r="YV246" s="34"/>
      <c r="YW246" s="34"/>
      <c r="YX246" s="34"/>
      <c r="YY246" s="34"/>
      <c r="YZ246" s="34"/>
      <c r="ZA246" s="34"/>
      <c r="ZB246" s="34"/>
      <c r="ZC246" s="34"/>
      <c r="ZD246" s="34"/>
      <c r="ZE246" s="34"/>
      <c r="ZF246" s="34"/>
      <c r="ZG246" s="34"/>
      <c r="ZH246" s="34"/>
      <c r="ZI246" s="34"/>
      <c r="ZJ246" s="34"/>
      <c r="ZK246" s="34"/>
      <c r="ZL246" s="34"/>
      <c r="ZM246" s="34"/>
      <c r="ZN246" s="34"/>
      <c r="ZO246" s="34"/>
      <c r="ZP246" s="34"/>
      <c r="ZQ246" s="34"/>
      <c r="ZR246" s="34"/>
      <c r="ZS246" s="34"/>
      <c r="ZT246" s="34"/>
      <c r="ZU246" s="34"/>
      <c r="ZV246" s="34"/>
      <c r="ZW246" s="34"/>
      <c r="ZX246" s="34"/>
      <c r="ZY246" s="34"/>
      <c r="ZZ246" s="34"/>
      <c r="AAA246" s="34"/>
      <c r="AAB246" s="34"/>
      <c r="AAC246" s="34"/>
      <c r="AAD246" s="34"/>
      <c r="AAE246" s="34"/>
      <c r="AAF246" s="34"/>
      <c r="AAG246" s="34"/>
      <c r="AAH246" s="34"/>
      <c r="AAI246" s="34"/>
      <c r="AAJ246" s="34"/>
      <c r="AAK246" s="34"/>
      <c r="AAL246" s="34"/>
      <c r="AAM246" s="34"/>
      <c r="AAN246" s="34"/>
      <c r="AAO246" s="34"/>
      <c r="AAP246" s="34"/>
      <c r="AAQ246" s="34"/>
      <c r="AAR246" s="34"/>
      <c r="AAS246" s="34"/>
      <c r="AAT246" s="34"/>
      <c r="AAU246" s="34"/>
      <c r="AAV246" s="34"/>
      <c r="AAW246" s="34"/>
      <c r="AAX246" s="34"/>
      <c r="AAY246" s="34"/>
      <c r="AAZ246" s="34"/>
      <c r="ABA246" s="34"/>
      <c r="ABB246" s="34"/>
      <c r="ABC246" s="34"/>
      <c r="ABD246" s="34"/>
      <c r="ABE246" s="34"/>
      <c r="ABF246" s="34"/>
      <c r="ABG246" s="34"/>
      <c r="ABH246" s="34"/>
      <c r="ABI246" s="34"/>
      <c r="ABJ246" s="34"/>
      <c r="ABK246" s="34"/>
      <c r="ABL246" s="34"/>
      <c r="ABM246" s="34"/>
      <c r="ABN246" s="34"/>
      <c r="ABO246" s="34"/>
      <c r="ABP246" s="34"/>
      <c r="ABQ246" s="34"/>
      <c r="ABR246" s="34"/>
      <c r="ABS246" s="34"/>
      <c r="ABT246" s="34"/>
      <c r="ABU246" s="34"/>
      <c r="ABV246" s="34"/>
      <c r="ABW246" s="34"/>
      <c r="ABX246" s="34"/>
      <c r="ABY246" s="34"/>
      <c r="ABZ246" s="34"/>
      <c r="ACA246" s="34"/>
      <c r="ACB246" s="34"/>
      <c r="ACC246" s="34"/>
      <c r="ACD246" s="34"/>
      <c r="ACE246" s="34"/>
      <c r="ACF246" s="34"/>
      <c r="ACG246" s="34"/>
      <c r="ACH246" s="34"/>
      <c r="ACI246" s="34"/>
      <c r="ACJ246" s="34"/>
      <c r="ACK246" s="34"/>
      <c r="ACL246" s="34"/>
      <c r="ACM246" s="34"/>
      <c r="ACN246" s="34"/>
      <c r="ACO246" s="34"/>
      <c r="ACP246" s="34"/>
      <c r="ACQ246" s="34"/>
      <c r="ACR246" s="34"/>
      <c r="ACS246" s="34"/>
      <c r="ACT246" s="34"/>
      <c r="ACU246" s="34"/>
      <c r="ACV246" s="34"/>
      <c r="ACW246" s="34"/>
      <c r="ACX246" s="34"/>
      <c r="ACY246" s="34"/>
      <c r="ACZ246" s="34"/>
      <c r="ADA246" s="34"/>
      <c r="ADB246" s="34"/>
      <c r="ADC246" s="34"/>
      <c r="ADD246" s="34"/>
      <c r="ADE246" s="34"/>
      <c r="ADF246" s="34"/>
      <c r="ADG246" s="34"/>
      <c r="ADH246" s="34"/>
      <c r="ADI246" s="34"/>
      <c r="ADJ246" s="34"/>
      <c r="ADK246" s="34"/>
      <c r="ADL246" s="34"/>
      <c r="ADM246" s="34"/>
      <c r="ADN246" s="34"/>
      <c r="ADO246" s="34"/>
      <c r="ADP246" s="34"/>
      <c r="ADQ246" s="34"/>
      <c r="ADR246" s="34"/>
      <c r="ADS246" s="34"/>
      <c r="ADT246" s="34"/>
      <c r="ADU246" s="34"/>
      <c r="ADV246" s="34"/>
      <c r="ADW246" s="34"/>
      <c r="ADX246" s="34"/>
      <c r="ADY246" s="34"/>
      <c r="ADZ246" s="34"/>
      <c r="AEA246" s="34"/>
      <c r="AEB246" s="34"/>
      <c r="AEC246" s="34"/>
      <c r="AED246" s="34"/>
      <c r="AEE246" s="34"/>
      <c r="AEF246" s="34"/>
      <c r="AEG246" s="34"/>
      <c r="AEH246" s="34"/>
      <c r="AEI246" s="34"/>
      <c r="AEJ246" s="34"/>
      <c r="AEK246" s="34"/>
      <c r="AEL246" s="34"/>
      <c r="AEM246" s="34"/>
      <c r="AEN246" s="34"/>
      <c r="AEO246" s="34"/>
      <c r="AEP246" s="34"/>
      <c r="AEQ246" s="34"/>
      <c r="AER246" s="34"/>
      <c r="AES246" s="34"/>
      <c r="AET246" s="34"/>
      <c r="AEU246" s="34"/>
      <c r="AEV246" s="34"/>
      <c r="AEW246" s="34"/>
      <c r="AEX246" s="34"/>
      <c r="AEY246" s="34"/>
      <c r="AEZ246" s="34"/>
      <c r="AFA246" s="34"/>
      <c r="AFB246" s="34"/>
      <c r="AFC246" s="34"/>
      <c r="AFD246" s="34"/>
      <c r="AFE246" s="34"/>
      <c r="AFF246" s="34"/>
      <c r="AFG246" s="34"/>
      <c r="AFH246" s="34"/>
      <c r="AFI246" s="34"/>
      <c r="AFJ246" s="34"/>
      <c r="AFK246" s="34"/>
      <c r="AFL246" s="34"/>
      <c r="AFM246" s="34"/>
      <c r="AFN246" s="34"/>
      <c r="AFO246" s="34"/>
      <c r="AFP246" s="34"/>
      <c r="AFQ246" s="34"/>
      <c r="AFR246" s="34"/>
      <c r="AFS246" s="34"/>
      <c r="AFT246" s="34"/>
      <c r="AFU246" s="34"/>
      <c r="AFV246" s="34"/>
      <c r="AFW246" s="34"/>
      <c r="AFX246" s="34"/>
      <c r="AFY246" s="34"/>
      <c r="AFZ246" s="34"/>
      <c r="AGA246" s="34"/>
      <c r="AGB246" s="34"/>
      <c r="AGC246" s="34"/>
      <c r="AGD246" s="34"/>
      <c r="AGE246" s="34"/>
      <c r="AGF246" s="34"/>
      <c r="AGG246" s="34"/>
      <c r="AGH246" s="34"/>
      <c r="AGI246" s="34"/>
      <c r="AGJ246" s="34"/>
      <c r="AGK246" s="34"/>
      <c r="AGL246" s="34"/>
      <c r="AGM246" s="34"/>
      <c r="AGN246" s="34"/>
      <c r="AGO246" s="34"/>
      <c r="AGP246" s="34"/>
      <c r="AGQ246" s="34"/>
      <c r="AGR246" s="34"/>
      <c r="AGS246" s="34"/>
      <c r="AGT246" s="34"/>
      <c r="AGU246" s="34"/>
      <c r="AGV246" s="34"/>
      <c r="AGW246" s="34"/>
      <c r="AGX246" s="34"/>
      <c r="AGY246" s="34"/>
      <c r="AGZ246" s="34"/>
      <c r="AHA246" s="34"/>
      <c r="AHB246" s="34"/>
      <c r="AHC246" s="34"/>
      <c r="AHD246" s="34"/>
      <c r="AHE246" s="34"/>
      <c r="AHF246" s="34"/>
      <c r="AHG246" s="34"/>
      <c r="AHH246" s="34"/>
      <c r="AHI246" s="34"/>
      <c r="AHJ246" s="34"/>
      <c r="AHK246" s="34"/>
      <c r="AHL246" s="34"/>
      <c r="AHM246" s="34"/>
      <c r="AHN246" s="34"/>
      <c r="AHO246" s="34"/>
      <c r="AHP246" s="34"/>
      <c r="AHQ246" s="34"/>
      <c r="AHR246" s="34"/>
      <c r="AHS246" s="34"/>
      <c r="AHT246" s="34"/>
      <c r="AHU246" s="34"/>
      <c r="AHV246" s="34"/>
      <c r="AHW246" s="34"/>
      <c r="AHX246" s="34"/>
      <c r="AHY246" s="34"/>
      <c r="AHZ246" s="34"/>
      <c r="AIA246" s="34"/>
      <c r="AIB246" s="34"/>
      <c r="AIC246" s="34"/>
      <c r="AID246" s="34"/>
      <c r="AIE246" s="34"/>
      <c r="AIF246" s="34"/>
      <c r="AIG246" s="34"/>
      <c r="AIH246" s="34"/>
      <c r="AII246" s="34"/>
      <c r="AIJ246" s="34"/>
      <c r="AIK246" s="34"/>
      <c r="AIL246" s="34"/>
      <c r="AIM246" s="34"/>
      <c r="AIN246" s="34"/>
      <c r="AIO246" s="34"/>
      <c r="AIP246" s="34"/>
      <c r="AIQ246" s="34"/>
      <c r="AIR246" s="34"/>
      <c r="AIS246" s="34"/>
      <c r="AIT246" s="34"/>
      <c r="AIU246" s="34"/>
      <c r="AIV246" s="34"/>
      <c r="AIW246" s="34"/>
      <c r="AIX246" s="34"/>
      <c r="AIY246" s="34"/>
      <c r="AIZ246" s="34"/>
      <c r="AJA246" s="34"/>
      <c r="AJB246" s="34"/>
      <c r="AJC246" s="34"/>
      <c r="AJD246" s="34"/>
      <c r="AJE246" s="34"/>
      <c r="AJF246" s="34"/>
      <c r="AJG246" s="34"/>
      <c r="AJH246" s="34"/>
      <c r="AJI246" s="34"/>
      <c r="AJJ246" s="34"/>
      <c r="AJK246" s="34"/>
      <c r="AJL246" s="34"/>
      <c r="AJM246" s="34"/>
      <c r="AJN246" s="34"/>
      <c r="AJO246" s="34"/>
      <c r="AJP246" s="34"/>
      <c r="AJQ246" s="34"/>
      <c r="AJR246" s="34"/>
      <c r="AJS246" s="34"/>
      <c r="AJT246" s="34"/>
      <c r="AJU246" s="34"/>
      <c r="AJV246" s="34"/>
      <c r="AJW246" s="34"/>
      <c r="AJX246" s="34"/>
      <c r="AJY246" s="34"/>
      <c r="AJZ246" s="34"/>
      <c r="AKA246" s="34"/>
      <c r="AKB246" s="34"/>
      <c r="AKC246" s="34"/>
      <c r="AKD246" s="34"/>
      <c r="AKE246" s="34"/>
      <c r="AKF246" s="34"/>
      <c r="AKG246" s="34"/>
      <c r="AKH246" s="34"/>
      <c r="AKI246" s="34"/>
      <c r="AKJ246" s="34"/>
      <c r="AKK246" s="34"/>
      <c r="AKL246" s="34"/>
      <c r="AKM246" s="34"/>
      <c r="AKN246" s="34"/>
      <c r="AKO246" s="34"/>
      <c r="AKP246" s="34"/>
      <c r="AKQ246" s="34"/>
      <c r="AKR246" s="34"/>
      <c r="AKS246" s="34"/>
      <c r="AKT246" s="34"/>
      <c r="AKU246" s="34"/>
      <c r="AKV246" s="34"/>
      <c r="AKW246" s="34"/>
      <c r="AKX246" s="34"/>
      <c r="AKY246" s="34"/>
      <c r="AKZ246" s="34"/>
      <c r="ALA246" s="34"/>
      <c r="ALB246" s="34"/>
      <c r="ALC246" s="34"/>
      <c r="ALD246" s="34"/>
      <c r="ALE246" s="34"/>
      <c r="ALF246" s="34"/>
      <c r="ALG246" s="34"/>
      <c r="ALH246" s="34"/>
      <c r="ALI246" s="34"/>
      <c r="ALJ246" s="34"/>
      <c r="ALK246" s="34"/>
      <c r="ALL246" s="34"/>
      <c r="ALM246" s="34"/>
      <c r="ALN246" s="34"/>
      <c r="ALO246" s="34"/>
      <c r="ALP246" s="34"/>
      <c r="ALQ246" s="34"/>
      <c r="ALR246" s="34"/>
      <c r="ALS246" s="34"/>
      <c r="ALT246" s="34"/>
      <c r="ALU246" s="34"/>
      <c r="ALV246" s="34"/>
      <c r="ALW246" s="34"/>
      <c r="ALX246" s="34"/>
      <c r="ALY246" s="34"/>
      <c r="ALZ246" s="34"/>
      <c r="AMA246" s="34"/>
      <c r="AMB246" s="34"/>
      <c r="AMC246" s="34"/>
      <c r="AMD246" s="34"/>
      <c r="AME246" s="34"/>
      <c r="AMF246" s="34"/>
      <c r="AMG246" s="34"/>
      <c r="AMH246" s="34"/>
      <c r="AMI246" s="34"/>
      <c r="AMJ246" s="34"/>
      <c r="AMK246" s="34"/>
    </row>
    <row r="247" spans="1:1025" x14ac:dyDescent="0.25">
      <c r="A247" s="34"/>
      <c r="B247" s="16"/>
      <c r="C247" s="30"/>
      <c r="D247" s="32"/>
      <c r="E247" s="21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L247" s="34"/>
      <c r="BM247" s="34"/>
      <c r="BN247" s="34"/>
      <c r="BO247" s="34"/>
      <c r="BP247" s="34"/>
      <c r="BQ247" s="34"/>
      <c r="BR247" s="34"/>
      <c r="BS247" s="34"/>
      <c r="BT247" s="34"/>
      <c r="BU247" s="34"/>
      <c r="BV247" s="34"/>
      <c r="BW247" s="34"/>
      <c r="BX247" s="34"/>
      <c r="BY247" s="34"/>
      <c r="BZ247" s="34"/>
      <c r="CA247" s="34"/>
      <c r="CB247" s="34"/>
      <c r="CC247" s="34"/>
      <c r="CD247" s="34"/>
      <c r="CE247" s="34"/>
      <c r="CF247" s="34"/>
      <c r="CG247" s="34"/>
      <c r="CH247" s="34"/>
      <c r="CI247" s="34"/>
      <c r="CJ247" s="34"/>
      <c r="CK247" s="34"/>
      <c r="CL247" s="34"/>
      <c r="CM247" s="34"/>
      <c r="CN247" s="34"/>
      <c r="CO247" s="34"/>
      <c r="CP247" s="34"/>
      <c r="CQ247" s="34"/>
      <c r="CR247" s="34"/>
      <c r="CS247" s="34"/>
      <c r="CT247" s="34"/>
      <c r="CU247" s="34"/>
      <c r="CV247" s="34"/>
      <c r="CW247" s="34"/>
      <c r="CX247" s="34"/>
      <c r="CY247" s="34"/>
      <c r="CZ247" s="34"/>
      <c r="DA247" s="34"/>
      <c r="DB247" s="34"/>
      <c r="DC247" s="34"/>
      <c r="DD247" s="34"/>
      <c r="DE247" s="34"/>
      <c r="DF247" s="34"/>
      <c r="DG247" s="34"/>
      <c r="DH247" s="34"/>
      <c r="DI247" s="34"/>
      <c r="DJ247" s="34"/>
      <c r="DK247" s="34"/>
      <c r="DL247" s="34"/>
      <c r="DM247" s="34"/>
      <c r="DN247" s="34"/>
      <c r="DO247" s="34"/>
      <c r="DP247" s="34"/>
      <c r="DQ247" s="34"/>
      <c r="DR247" s="34"/>
      <c r="DS247" s="34"/>
      <c r="DT247" s="34"/>
      <c r="DU247" s="34"/>
      <c r="DV247" s="34"/>
      <c r="DW247" s="34"/>
      <c r="DX247" s="34"/>
      <c r="DY247" s="34"/>
      <c r="DZ247" s="34"/>
      <c r="EA247" s="34"/>
      <c r="EB247" s="34"/>
      <c r="EC247" s="34"/>
      <c r="ED247" s="34"/>
      <c r="EE247" s="34"/>
      <c r="EF247" s="34"/>
      <c r="EG247" s="34"/>
      <c r="EH247" s="34"/>
      <c r="EI247" s="34"/>
      <c r="EJ247" s="34"/>
      <c r="EK247" s="34"/>
      <c r="EL247" s="34"/>
      <c r="EM247" s="34"/>
      <c r="EN247" s="34"/>
      <c r="EO247" s="34"/>
      <c r="EP247" s="34"/>
      <c r="EQ247" s="34"/>
      <c r="ER247" s="34"/>
      <c r="ES247" s="34"/>
      <c r="ET247" s="34"/>
      <c r="EU247" s="34"/>
      <c r="EV247" s="34"/>
      <c r="EW247" s="34"/>
      <c r="EX247" s="34"/>
      <c r="EY247" s="34"/>
      <c r="EZ247" s="34"/>
      <c r="FA247" s="34"/>
      <c r="FB247" s="34"/>
      <c r="FC247" s="34"/>
      <c r="FD247" s="34"/>
      <c r="FE247" s="34"/>
      <c r="FF247" s="34"/>
      <c r="FG247" s="34"/>
      <c r="FH247" s="34"/>
      <c r="FI247" s="34"/>
      <c r="FJ247" s="34"/>
      <c r="FK247" s="34"/>
      <c r="FL247" s="34"/>
      <c r="FM247" s="34"/>
      <c r="FN247" s="34"/>
      <c r="FO247" s="34"/>
      <c r="FP247" s="34"/>
      <c r="FQ247" s="34"/>
      <c r="FR247" s="34"/>
      <c r="FS247" s="34"/>
      <c r="FT247" s="34"/>
      <c r="FU247" s="34"/>
      <c r="FV247" s="34"/>
      <c r="FW247" s="34"/>
      <c r="FX247" s="34"/>
      <c r="FY247" s="34"/>
      <c r="FZ247" s="34"/>
      <c r="GA247" s="34"/>
      <c r="GB247" s="34"/>
      <c r="GC247" s="34"/>
      <c r="GD247" s="34"/>
      <c r="GE247" s="34"/>
      <c r="GF247" s="34"/>
      <c r="GG247" s="34"/>
      <c r="GH247" s="34"/>
      <c r="GI247" s="34"/>
      <c r="GJ247" s="34"/>
      <c r="GK247" s="34"/>
      <c r="GL247" s="34"/>
      <c r="GM247" s="34"/>
      <c r="GN247" s="34"/>
      <c r="GO247" s="34"/>
      <c r="GP247" s="34"/>
      <c r="GQ247" s="34"/>
      <c r="GR247" s="34"/>
      <c r="GS247" s="34"/>
      <c r="GT247" s="34"/>
      <c r="GU247" s="34"/>
      <c r="GV247" s="34"/>
      <c r="GW247" s="34"/>
      <c r="GX247" s="34"/>
      <c r="GY247" s="34"/>
      <c r="GZ247" s="34"/>
      <c r="HA247" s="34"/>
      <c r="HB247" s="34"/>
      <c r="HC247" s="34"/>
      <c r="HD247" s="34"/>
      <c r="HE247" s="34"/>
      <c r="HF247" s="34"/>
      <c r="HG247" s="34"/>
      <c r="HH247" s="34"/>
      <c r="HI247" s="34"/>
      <c r="HJ247" s="34"/>
      <c r="HK247" s="34"/>
      <c r="HL247" s="34"/>
      <c r="HM247" s="34"/>
      <c r="HN247" s="34"/>
      <c r="HO247" s="34"/>
      <c r="HP247" s="34"/>
      <c r="HQ247" s="34"/>
      <c r="HR247" s="34"/>
      <c r="HS247" s="34"/>
      <c r="HT247" s="34"/>
      <c r="HU247" s="34"/>
      <c r="HV247" s="34"/>
      <c r="HW247" s="34"/>
      <c r="HX247" s="34"/>
      <c r="HY247" s="34"/>
      <c r="HZ247" s="34"/>
      <c r="IA247" s="34"/>
      <c r="IB247" s="34"/>
      <c r="IC247" s="34"/>
      <c r="ID247" s="34"/>
      <c r="IE247" s="34"/>
      <c r="IF247" s="34"/>
      <c r="IG247" s="34"/>
      <c r="IH247" s="34"/>
      <c r="II247" s="34"/>
      <c r="IJ247" s="34"/>
      <c r="IK247" s="34"/>
      <c r="IL247" s="34"/>
      <c r="IM247" s="34"/>
      <c r="IN247" s="34"/>
      <c r="IO247" s="34"/>
      <c r="IP247" s="34"/>
      <c r="IQ247" s="34"/>
      <c r="IR247" s="34"/>
      <c r="IS247" s="34"/>
      <c r="IT247" s="34"/>
      <c r="IU247" s="34"/>
      <c r="IV247" s="34"/>
      <c r="IW247" s="34"/>
      <c r="IX247" s="34"/>
      <c r="IY247" s="34"/>
      <c r="IZ247" s="34"/>
      <c r="JA247" s="34"/>
      <c r="JB247" s="34"/>
      <c r="JC247" s="34"/>
      <c r="JD247" s="34"/>
      <c r="JE247" s="34"/>
      <c r="JF247" s="34"/>
      <c r="JG247" s="34"/>
      <c r="JH247" s="34"/>
      <c r="JI247" s="34"/>
      <c r="JJ247" s="34"/>
      <c r="JK247" s="34"/>
      <c r="JL247" s="34"/>
      <c r="JM247" s="34"/>
      <c r="JN247" s="34"/>
      <c r="JO247" s="34"/>
      <c r="JP247" s="34"/>
      <c r="JQ247" s="34"/>
      <c r="JR247" s="34"/>
      <c r="JS247" s="34"/>
      <c r="JT247" s="34"/>
      <c r="JU247" s="34"/>
      <c r="JV247" s="34"/>
      <c r="JW247" s="34"/>
      <c r="JX247" s="34"/>
      <c r="JY247" s="34"/>
      <c r="JZ247" s="34"/>
      <c r="KA247" s="34"/>
      <c r="KB247" s="34"/>
      <c r="KC247" s="34"/>
      <c r="KD247" s="34"/>
      <c r="KE247" s="34"/>
      <c r="KF247" s="34"/>
      <c r="KG247" s="34"/>
      <c r="KH247" s="34"/>
      <c r="KI247" s="34"/>
      <c r="KJ247" s="34"/>
      <c r="KK247" s="34"/>
      <c r="KL247" s="34"/>
      <c r="KM247" s="34"/>
      <c r="KN247" s="34"/>
      <c r="KO247" s="34"/>
      <c r="KP247" s="34"/>
      <c r="KQ247" s="34"/>
      <c r="KR247" s="34"/>
      <c r="KS247" s="34"/>
      <c r="KT247" s="34"/>
      <c r="KU247" s="34"/>
      <c r="KV247" s="34"/>
      <c r="KW247" s="34"/>
      <c r="KX247" s="34"/>
      <c r="KY247" s="34"/>
      <c r="KZ247" s="34"/>
      <c r="LA247" s="34"/>
      <c r="LB247" s="34"/>
      <c r="LC247" s="34"/>
      <c r="LD247" s="34"/>
      <c r="LE247" s="34"/>
      <c r="LF247" s="34"/>
      <c r="LG247" s="34"/>
      <c r="LH247" s="34"/>
      <c r="LI247" s="34"/>
      <c r="LJ247" s="34"/>
      <c r="LK247" s="34"/>
      <c r="LL247" s="34"/>
      <c r="LM247" s="34"/>
      <c r="LN247" s="34"/>
      <c r="LO247" s="34"/>
      <c r="LP247" s="34"/>
      <c r="LQ247" s="34"/>
      <c r="LR247" s="34"/>
      <c r="LS247" s="34"/>
      <c r="LT247" s="34"/>
      <c r="LU247" s="34"/>
      <c r="LV247" s="34"/>
      <c r="LW247" s="34"/>
      <c r="LX247" s="34"/>
      <c r="LY247" s="34"/>
      <c r="LZ247" s="34"/>
      <c r="MA247" s="34"/>
      <c r="MB247" s="34"/>
      <c r="MC247" s="34"/>
      <c r="MD247" s="34"/>
      <c r="ME247" s="34"/>
      <c r="MF247" s="34"/>
      <c r="MG247" s="34"/>
      <c r="MH247" s="34"/>
      <c r="MI247" s="34"/>
      <c r="MJ247" s="34"/>
      <c r="MK247" s="34"/>
      <c r="ML247" s="34"/>
      <c r="MM247" s="34"/>
      <c r="MN247" s="34"/>
      <c r="MO247" s="34"/>
      <c r="MP247" s="34"/>
      <c r="MQ247" s="34"/>
      <c r="MR247" s="34"/>
      <c r="MS247" s="34"/>
      <c r="MT247" s="34"/>
      <c r="MU247" s="34"/>
      <c r="MV247" s="34"/>
      <c r="MW247" s="34"/>
      <c r="MX247" s="34"/>
      <c r="MY247" s="34"/>
      <c r="MZ247" s="34"/>
      <c r="NA247" s="34"/>
      <c r="NB247" s="34"/>
      <c r="NC247" s="34"/>
      <c r="ND247" s="34"/>
      <c r="NE247" s="34"/>
      <c r="NF247" s="34"/>
      <c r="NG247" s="34"/>
      <c r="NH247" s="34"/>
      <c r="NI247" s="34"/>
      <c r="NJ247" s="34"/>
      <c r="NK247" s="34"/>
      <c r="NL247" s="34"/>
      <c r="NM247" s="34"/>
      <c r="NN247" s="34"/>
      <c r="NO247" s="34"/>
      <c r="NP247" s="34"/>
      <c r="NQ247" s="34"/>
      <c r="NR247" s="34"/>
      <c r="NS247" s="34"/>
      <c r="NT247" s="34"/>
      <c r="NU247" s="34"/>
      <c r="NV247" s="34"/>
      <c r="NW247" s="34"/>
      <c r="NX247" s="34"/>
      <c r="NY247" s="34"/>
      <c r="NZ247" s="34"/>
      <c r="OA247" s="34"/>
      <c r="OB247" s="34"/>
      <c r="OC247" s="34"/>
      <c r="OD247" s="34"/>
      <c r="OE247" s="34"/>
      <c r="OF247" s="34"/>
      <c r="OG247" s="34"/>
      <c r="OH247" s="34"/>
      <c r="OI247" s="34"/>
      <c r="OJ247" s="34"/>
      <c r="OK247" s="34"/>
      <c r="OL247" s="34"/>
      <c r="OM247" s="34"/>
      <c r="ON247" s="34"/>
      <c r="OO247" s="34"/>
      <c r="OP247" s="34"/>
      <c r="OQ247" s="34"/>
      <c r="OR247" s="34"/>
      <c r="OS247" s="34"/>
      <c r="OT247" s="34"/>
      <c r="OU247" s="34"/>
      <c r="OV247" s="34"/>
      <c r="OW247" s="34"/>
      <c r="OX247" s="34"/>
      <c r="OY247" s="34"/>
      <c r="OZ247" s="34"/>
      <c r="PA247" s="34"/>
      <c r="PB247" s="34"/>
      <c r="PC247" s="34"/>
      <c r="PD247" s="34"/>
      <c r="PE247" s="34"/>
      <c r="PF247" s="34"/>
      <c r="PG247" s="34"/>
      <c r="PH247" s="34"/>
      <c r="PI247" s="34"/>
      <c r="PJ247" s="34"/>
      <c r="PK247" s="34"/>
      <c r="PL247" s="34"/>
      <c r="PM247" s="34"/>
      <c r="PN247" s="34"/>
      <c r="PO247" s="34"/>
      <c r="PP247" s="34"/>
      <c r="PQ247" s="34"/>
      <c r="PR247" s="34"/>
      <c r="PS247" s="34"/>
      <c r="PT247" s="34"/>
      <c r="PU247" s="34"/>
      <c r="PV247" s="34"/>
      <c r="PW247" s="34"/>
      <c r="PX247" s="34"/>
      <c r="PY247" s="34"/>
      <c r="PZ247" s="34"/>
      <c r="QA247" s="34"/>
      <c r="QB247" s="34"/>
      <c r="QC247" s="34"/>
      <c r="QD247" s="34"/>
      <c r="QE247" s="34"/>
      <c r="QF247" s="34"/>
      <c r="QG247" s="34"/>
      <c r="QH247" s="34"/>
      <c r="QI247" s="34"/>
      <c r="QJ247" s="34"/>
      <c r="QK247" s="34"/>
      <c r="QL247" s="34"/>
      <c r="QM247" s="34"/>
      <c r="QN247" s="34"/>
      <c r="QO247" s="34"/>
      <c r="QP247" s="34"/>
      <c r="QQ247" s="34"/>
      <c r="QR247" s="34"/>
      <c r="QS247" s="34"/>
      <c r="QT247" s="34"/>
      <c r="QU247" s="34"/>
      <c r="QV247" s="34"/>
      <c r="QW247" s="34"/>
      <c r="QX247" s="34"/>
      <c r="QY247" s="34"/>
      <c r="QZ247" s="34"/>
      <c r="RA247" s="34"/>
      <c r="RB247" s="34"/>
      <c r="RC247" s="34"/>
      <c r="RD247" s="34"/>
      <c r="RE247" s="34"/>
      <c r="RF247" s="34"/>
      <c r="RG247" s="34"/>
      <c r="RH247" s="34"/>
      <c r="RI247" s="34"/>
      <c r="RJ247" s="34"/>
      <c r="RK247" s="34"/>
      <c r="RL247" s="34"/>
      <c r="RM247" s="34"/>
      <c r="RN247" s="34"/>
      <c r="RO247" s="34"/>
      <c r="RP247" s="34"/>
      <c r="RQ247" s="34"/>
      <c r="RR247" s="34"/>
      <c r="RS247" s="34"/>
      <c r="RT247" s="34"/>
      <c r="RU247" s="34"/>
      <c r="RV247" s="34"/>
      <c r="RW247" s="34"/>
      <c r="RX247" s="34"/>
      <c r="RY247" s="34"/>
      <c r="RZ247" s="34"/>
      <c r="SA247" s="34"/>
      <c r="SB247" s="34"/>
      <c r="SC247" s="34"/>
      <c r="SD247" s="34"/>
      <c r="SE247" s="34"/>
      <c r="SF247" s="34"/>
      <c r="SG247" s="34"/>
      <c r="SH247" s="34"/>
      <c r="SI247" s="34"/>
      <c r="SJ247" s="34"/>
      <c r="SK247" s="34"/>
      <c r="SL247" s="34"/>
      <c r="SM247" s="34"/>
      <c r="SN247" s="34"/>
      <c r="SO247" s="34"/>
      <c r="SP247" s="34"/>
      <c r="SQ247" s="34"/>
      <c r="SR247" s="34"/>
      <c r="SS247" s="34"/>
      <c r="ST247" s="34"/>
      <c r="SU247" s="34"/>
      <c r="SV247" s="34"/>
      <c r="SW247" s="34"/>
      <c r="SX247" s="34"/>
      <c r="SY247" s="34"/>
      <c r="SZ247" s="34"/>
      <c r="TA247" s="34"/>
      <c r="TB247" s="34"/>
      <c r="TC247" s="34"/>
      <c r="TD247" s="34"/>
      <c r="TE247" s="34"/>
      <c r="TF247" s="34"/>
      <c r="TG247" s="34"/>
      <c r="TH247" s="34"/>
      <c r="TI247" s="34"/>
      <c r="TJ247" s="34"/>
      <c r="TK247" s="34"/>
      <c r="TL247" s="34"/>
      <c r="TM247" s="34"/>
      <c r="TN247" s="34"/>
      <c r="TO247" s="34"/>
      <c r="TP247" s="34"/>
      <c r="TQ247" s="34"/>
      <c r="TR247" s="34"/>
      <c r="TS247" s="34"/>
      <c r="TT247" s="34"/>
      <c r="TU247" s="34"/>
      <c r="TV247" s="34"/>
      <c r="TW247" s="34"/>
      <c r="TX247" s="34"/>
      <c r="TY247" s="34"/>
      <c r="TZ247" s="34"/>
      <c r="UA247" s="34"/>
      <c r="UB247" s="34"/>
      <c r="UC247" s="34"/>
      <c r="UD247" s="34"/>
      <c r="UE247" s="34"/>
      <c r="UF247" s="34"/>
      <c r="UG247" s="34"/>
      <c r="UH247" s="34"/>
      <c r="UI247" s="34"/>
      <c r="UJ247" s="34"/>
      <c r="UK247" s="34"/>
      <c r="UL247" s="34"/>
      <c r="UM247" s="34"/>
      <c r="UN247" s="34"/>
      <c r="UO247" s="34"/>
      <c r="UP247" s="34"/>
      <c r="UQ247" s="34"/>
      <c r="UR247" s="34"/>
      <c r="US247" s="34"/>
      <c r="UT247" s="34"/>
      <c r="UU247" s="34"/>
      <c r="UV247" s="34"/>
      <c r="UW247" s="34"/>
      <c r="UX247" s="34"/>
      <c r="UY247" s="34"/>
      <c r="UZ247" s="34"/>
      <c r="VA247" s="34"/>
      <c r="VB247" s="34"/>
      <c r="VC247" s="34"/>
      <c r="VD247" s="34"/>
      <c r="VE247" s="34"/>
      <c r="VF247" s="34"/>
      <c r="VG247" s="34"/>
      <c r="VH247" s="34"/>
      <c r="VI247" s="34"/>
      <c r="VJ247" s="34"/>
      <c r="VK247" s="34"/>
      <c r="VL247" s="34"/>
      <c r="VM247" s="34"/>
      <c r="VN247" s="34"/>
      <c r="VO247" s="34"/>
      <c r="VP247" s="34"/>
      <c r="VQ247" s="34"/>
      <c r="VR247" s="34"/>
      <c r="VS247" s="34"/>
      <c r="VT247" s="34"/>
      <c r="VU247" s="34"/>
      <c r="VV247" s="34"/>
      <c r="VW247" s="34"/>
      <c r="VX247" s="34"/>
      <c r="VY247" s="34"/>
      <c r="VZ247" s="34"/>
      <c r="WA247" s="34"/>
      <c r="WB247" s="34"/>
      <c r="WC247" s="34"/>
      <c r="WD247" s="34"/>
      <c r="WE247" s="34"/>
      <c r="WF247" s="34"/>
      <c r="WG247" s="34"/>
      <c r="WH247" s="34"/>
      <c r="WI247" s="34"/>
      <c r="WJ247" s="34"/>
      <c r="WK247" s="34"/>
      <c r="WL247" s="34"/>
      <c r="WM247" s="34"/>
      <c r="WN247" s="34"/>
      <c r="WO247" s="34"/>
      <c r="WP247" s="34"/>
      <c r="WQ247" s="34"/>
      <c r="WR247" s="34"/>
      <c r="WS247" s="34"/>
      <c r="WT247" s="34"/>
      <c r="WU247" s="34"/>
      <c r="WV247" s="34"/>
      <c r="WW247" s="34"/>
      <c r="WX247" s="34"/>
      <c r="WY247" s="34"/>
      <c r="WZ247" s="34"/>
      <c r="XA247" s="34"/>
      <c r="XB247" s="34"/>
      <c r="XC247" s="34"/>
      <c r="XD247" s="34"/>
      <c r="XE247" s="34"/>
      <c r="XF247" s="34"/>
      <c r="XG247" s="34"/>
      <c r="XH247" s="34"/>
      <c r="XI247" s="34"/>
      <c r="XJ247" s="34"/>
      <c r="XK247" s="34"/>
      <c r="XL247" s="34"/>
      <c r="XM247" s="34"/>
      <c r="XN247" s="34"/>
      <c r="XO247" s="34"/>
      <c r="XP247" s="34"/>
      <c r="XQ247" s="34"/>
      <c r="XR247" s="34"/>
      <c r="XS247" s="34"/>
      <c r="XT247" s="34"/>
      <c r="XU247" s="34"/>
      <c r="XV247" s="34"/>
      <c r="XW247" s="34"/>
      <c r="XX247" s="34"/>
      <c r="XY247" s="34"/>
      <c r="XZ247" s="34"/>
      <c r="YA247" s="34"/>
      <c r="YB247" s="34"/>
      <c r="YC247" s="34"/>
      <c r="YD247" s="34"/>
      <c r="YE247" s="34"/>
      <c r="YF247" s="34"/>
      <c r="YG247" s="34"/>
      <c r="YH247" s="34"/>
      <c r="YI247" s="34"/>
      <c r="YJ247" s="34"/>
      <c r="YK247" s="34"/>
      <c r="YL247" s="34"/>
      <c r="YM247" s="34"/>
      <c r="YN247" s="34"/>
      <c r="YO247" s="34"/>
      <c r="YP247" s="34"/>
      <c r="YQ247" s="34"/>
      <c r="YR247" s="34"/>
      <c r="YS247" s="34"/>
      <c r="YT247" s="34"/>
      <c r="YU247" s="34"/>
      <c r="YV247" s="34"/>
      <c r="YW247" s="34"/>
      <c r="YX247" s="34"/>
      <c r="YY247" s="34"/>
      <c r="YZ247" s="34"/>
      <c r="ZA247" s="34"/>
      <c r="ZB247" s="34"/>
      <c r="ZC247" s="34"/>
      <c r="ZD247" s="34"/>
      <c r="ZE247" s="34"/>
      <c r="ZF247" s="34"/>
      <c r="ZG247" s="34"/>
      <c r="ZH247" s="34"/>
      <c r="ZI247" s="34"/>
      <c r="ZJ247" s="34"/>
      <c r="ZK247" s="34"/>
      <c r="ZL247" s="34"/>
      <c r="ZM247" s="34"/>
      <c r="ZN247" s="34"/>
      <c r="ZO247" s="34"/>
      <c r="ZP247" s="34"/>
      <c r="ZQ247" s="34"/>
      <c r="ZR247" s="34"/>
      <c r="ZS247" s="34"/>
      <c r="ZT247" s="34"/>
      <c r="ZU247" s="34"/>
      <c r="ZV247" s="34"/>
      <c r="ZW247" s="34"/>
      <c r="ZX247" s="34"/>
      <c r="ZY247" s="34"/>
      <c r="ZZ247" s="34"/>
      <c r="AAA247" s="34"/>
      <c r="AAB247" s="34"/>
      <c r="AAC247" s="34"/>
      <c r="AAD247" s="34"/>
      <c r="AAE247" s="34"/>
      <c r="AAF247" s="34"/>
      <c r="AAG247" s="34"/>
      <c r="AAH247" s="34"/>
      <c r="AAI247" s="34"/>
      <c r="AAJ247" s="34"/>
      <c r="AAK247" s="34"/>
      <c r="AAL247" s="34"/>
      <c r="AAM247" s="34"/>
      <c r="AAN247" s="34"/>
      <c r="AAO247" s="34"/>
      <c r="AAP247" s="34"/>
      <c r="AAQ247" s="34"/>
      <c r="AAR247" s="34"/>
      <c r="AAS247" s="34"/>
      <c r="AAT247" s="34"/>
      <c r="AAU247" s="34"/>
      <c r="AAV247" s="34"/>
      <c r="AAW247" s="34"/>
      <c r="AAX247" s="34"/>
      <c r="AAY247" s="34"/>
      <c r="AAZ247" s="34"/>
      <c r="ABA247" s="34"/>
      <c r="ABB247" s="34"/>
      <c r="ABC247" s="34"/>
      <c r="ABD247" s="34"/>
      <c r="ABE247" s="34"/>
      <c r="ABF247" s="34"/>
      <c r="ABG247" s="34"/>
      <c r="ABH247" s="34"/>
      <c r="ABI247" s="34"/>
      <c r="ABJ247" s="34"/>
      <c r="ABK247" s="34"/>
      <c r="ABL247" s="34"/>
      <c r="ABM247" s="34"/>
      <c r="ABN247" s="34"/>
      <c r="ABO247" s="34"/>
      <c r="ABP247" s="34"/>
      <c r="ABQ247" s="34"/>
      <c r="ABR247" s="34"/>
      <c r="ABS247" s="34"/>
      <c r="ABT247" s="34"/>
      <c r="ABU247" s="34"/>
      <c r="ABV247" s="34"/>
      <c r="ABW247" s="34"/>
      <c r="ABX247" s="34"/>
      <c r="ABY247" s="34"/>
      <c r="ABZ247" s="34"/>
      <c r="ACA247" s="34"/>
      <c r="ACB247" s="34"/>
      <c r="ACC247" s="34"/>
      <c r="ACD247" s="34"/>
      <c r="ACE247" s="34"/>
      <c r="ACF247" s="34"/>
      <c r="ACG247" s="34"/>
      <c r="ACH247" s="34"/>
      <c r="ACI247" s="34"/>
      <c r="ACJ247" s="34"/>
      <c r="ACK247" s="34"/>
      <c r="ACL247" s="34"/>
      <c r="ACM247" s="34"/>
      <c r="ACN247" s="34"/>
      <c r="ACO247" s="34"/>
      <c r="ACP247" s="34"/>
      <c r="ACQ247" s="34"/>
      <c r="ACR247" s="34"/>
      <c r="ACS247" s="34"/>
      <c r="ACT247" s="34"/>
      <c r="ACU247" s="34"/>
      <c r="ACV247" s="34"/>
      <c r="ACW247" s="34"/>
      <c r="ACX247" s="34"/>
      <c r="ACY247" s="34"/>
      <c r="ACZ247" s="34"/>
      <c r="ADA247" s="34"/>
      <c r="ADB247" s="34"/>
      <c r="ADC247" s="34"/>
      <c r="ADD247" s="34"/>
      <c r="ADE247" s="34"/>
      <c r="ADF247" s="34"/>
      <c r="ADG247" s="34"/>
      <c r="ADH247" s="34"/>
      <c r="ADI247" s="34"/>
      <c r="ADJ247" s="34"/>
      <c r="ADK247" s="34"/>
      <c r="ADL247" s="34"/>
      <c r="ADM247" s="34"/>
      <c r="ADN247" s="34"/>
      <c r="ADO247" s="34"/>
      <c r="ADP247" s="34"/>
      <c r="ADQ247" s="34"/>
      <c r="ADR247" s="34"/>
      <c r="ADS247" s="34"/>
      <c r="ADT247" s="34"/>
      <c r="ADU247" s="34"/>
      <c r="ADV247" s="34"/>
      <c r="ADW247" s="34"/>
      <c r="ADX247" s="34"/>
      <c r="ADY247" s="34"/>
      <c r="ADZ247" s="34"/>
      <c r="AEA247" s="34"/>
      <c r="AEB247" s="34"/>
      <c r="AEC247" s="34"/>
      <c r="AED247" s="34"/>
      <c r="AEE247" s="34"/>
      <c r="AEF247" s="34"/>
      <c r="AEG247" s="34"/>
      <c r="AEH247" s="34"/>
      <c r="AEI247" s="34"/>
      <c r="AEJ247" s="34"/>
      <c r="AEK247" s="34"/>
      <c r="AEL247" s="34"/>
      <c r="AEM247" s="34"/>
      <c r="AEN247" s="34"/>
      <c r="AEO247" s="34"/>
      <c r="AEP247" s="34"/>
      <c r="AEQ247" s="34"/>
      <c r="AER247" s="34"/>
      <c r="AES247" s="34"/>
      <c r="AET247" s="34"/>
      <c r="AEU247" s="34"/>
      <c r="AEV247" s="34"/>
      <c r="AEW247" s="34"/>
      <c r="AEX247" s="34"/>
      <c r="AEY247" s="34"/>
      <c r="AEZ247" s="34"/>
      <c r="AFA247" s="34"/>
      <c r="AFB247" s="34"/>
      <c r="AFC247" s="34"/>
      <c r="AFD247" s="34"/>
      <c r="AFE247" s="34"/>
      <c r="AFF247" s="34"/>
      <c r="AFG247" s="34"/>
      <c r="AFH247" s="34"/>
      <c r="AFI247" s="34"/>
      <c r="AFJ247" s="34"/>
      <c r="AFK247" s="34"/>
      <c r="AFL247" s="34"/>
      <c r="AFM247" s="34"/>
      <c r="AFN247" s="34"/>
      <c r="AFO247" s="34"/>
      <c r="AFP247" s="34"/>
      <c r="AFQ247" s="34"/>
      <c r="AFR247" s="34"/>
      <c r="AFS247" s="34"/>
      <c r="AFT247" s="34"/>
      <c r="AFU247" s="34"/>
      <c r="AFV247" s="34"/>
      <c r="AFW247" s="34"/>
      <c r="AFX247" s="34"/>
      <c r="AFY247" s="34"/>
      <c r="AFZ247" s="34"/>
      <c r="AGA247" s="34"/>
      <c r="AGB247" s="34"/>
      <c r="AGC247" s="34"/>
      <c r="AGD247" s="34"/>
      <c r="AGE247" s="34"/>
      <c r="AGF247" s="34"/>
      <c r="AGG247" s="34"/>
      <c r="AGH247" s="34"/>
      <c r="AGI247" s="34"/>
      <c r="AGJ247" s="34"/>
      <c r="AGK247" s="34"/>
      <c r="AGL247" s="34"/>
      <c r="AGM247" s="34"/>
      <c r="AGN247" s="34"/>
      <c r="AGO247" s="34"/>
      <c r="AGP247" s="34"/>
      <c r="AGQ247" s="34"/>
      <c r="AGR247" s="34"/>
      <c r="AGS247" s="34"/>
      <c r="AGT247" s="34"/>
      <c r="AGU247" s="34"/>
      <c r="AGV247" s="34"/>
      <c r="AGW247" s="34"/>
      <c r="AGX247" s="34"/>
      <c r="AGY247" s="34"/>
      <c r="AGZ247" s="34"/>
      <c r="AHA247" s="34"/>
      <c r="AHB247" s="34"/>
      <c r="AHC247" s="34"/>
      <c r="AHD247" s="34"/>
      <c r="AHE247" s="34"/>
      <c r="AHF247" s="34"/>
      <c r="AHG247" s="34"/>
      <c r="AHH247" s="34"/>
      <c r="AHI247" s="34"/>
      <c r="AHJ247" s="34"/>
      <c r="AHK247" s="34"/>
      <c r="AHL247" s="34"/>
      <c r="AHM247" s="34"/>
      <c r="AHN247" s="34"/>
      <c r="AHO247" s="34"/>
      <c r="AHP247" s="34"/>
      <c r="AHQ247" s="34"/>
      <c r="AHR247" s="34"/>
      <c r="AHS247" s="34"/>
      <c r="AHT247" s="34"/>
      <c r="AHU247" s="34"/>
      <c r="AHV247" s="34"/>
      <c r="AHW247" s="34"/>
      <c r="AHX247" s="34"/>
      <c r="AHY247" s="34"/>
      <c r="AHZ247" s="34"/>
      <c r="AIA247" s="34"/>
      <c r="AIB247" s="34"/>
      <c r="AIC247" s="34"/>
      <c r="AID247" s="34"/>
      <c r="AIE247" s="34"/>
      <c r="AIF247" s="34"/>
      <c r="AIG247" s="34"/>
      <c r="AIH247" s="34"/>
      <c r="AII247" s="34"/>
      <c r="AIJ247" s="34"/>
      <c r="AIK247" s="34"/>
      <c r="AIL247" s="34"/>
      <c r="AIM247" s="34"/>
      <c r="AIN247" s="34"/>
      <c r="AIO247" s="34"/>
      <c r="AIP247" s="34"/>
      <c r="AIQ247" s="34"/>
      <c r="AIR247" s="34"/>
      <c r="AIS247" s="34"/>
      <c r="AIT247" s="34"/>
      <c r="AIU247" s="34"/>
      <c r="AIV247" s="34"/>
      <c r="AIW247" s="34"/>
      <c r="AIX247" s="34"/>
      <c r="AIY247" s="34"/>
      <c r="AIZ247" s="34"/>
      <c r="AJA247" s="34"/>
      <c r="AJB247" s="34"/>
      <c r="AJC247" s="34"/>
      <c r="AJD247" s="34"/>
      <c r="AJE247" s="34"/>
      <c r="AJF247" s="34"/>
      <c r="AJG247" s="34"/>
      <c r="AJH247" s="34"/>
      <c r="AJI247" s="34"/>
      <c r="AJJ247" s="34"/>
      <c r="AJK247" s="34"/>
      <c r="AJL247" s="34"/>
      <c r="AJM247" s="34"/>
      <c r="AJN247" s="34"/>
      <c r="AJO247" s="34"/>
      <c r="AJP247" s="34"/>
      <c r="AJQ247" s="34"/>
      <c r="AJR247" s="34"/>
      <c r="AJS247" s="34"/>
      <c r="AJT247" s="34"/>
      <c r="AJU247" s="34"/>
      <c r="AJV247" s="34"/>
      <c r="AJW247" s="34"/>
      <c r="AJX247" s="34"/>
      <c r="AJY247" s="34"/>
      <c r="AJZ247" s="34"/>
      <c r="AKA247" s="34"/>
      <c r="AKB247" s="34"/>
      <c r="AKC247" s="34"/>
      <c r="AKD247" s="34"/>
      <c r="AKE247" s="34"/>
      <c r="AKF247" s="34"/>
      <c r="AKG247" s="34"/>
      <c r="AKH247" s="34"/>
      <c r="AKI247" s="34"/>
      <c r="AKJ247" s="34"/>
      <c r="AKK247" s="34"/>
      <c r="AKL247" s="34"/>
      <c r="AKM247" s="34"/>
      <c r="AKN247" s="34"/>
      <c r="AKO247" s="34"/>
      <c r="AKP247" s="34"/>
      <c r="AKQ247" s="34"/>
      <c r="AKR247" s="34"/>
      <c r="AKS247" s="34"/>
      <c r="AKT247" s="34"/>
      <c r="AKU247" s="34"/>
      <c r="AKV247" s="34"/>
      <c r="AKW247" s="34"/>
      <c r="AKX247" s="34"/>
      <c r="AKY247" s="34"/>
      <c r="AKZ247" s="34"/>
      <c r="ALA247" s="34"/>
      <c r="ALB247" s="34"/>
      <c r="ALC247" s="34"/>
      <c r="ALD247" s="34"/>
      <c r="ALE247" s="34"/>
      <c r="ALF247" s="34"/>
      <c r="ALG247" s="34"/>
      <c r="ALH247" s="34"/>
      <c r="ALI247" s="34"/>
      <c r="ALJ247" s="34"/>
      <c r="ALK247" s="34"/>
      <c r="ALL247" s="34"/>
      <c r="ALM247" s="34"/>
      <c r="ALN247" s="34"/>
      <c r="ALO247" s="34"/>
      <c r="ALP247" s="34"/>
      <c r="ALQ247" s="34"/>
      <c r="ALR247" s="34"/>
      <c r="ALS247" s="34"/>
      <c r="ALT247" s="34"/>
      <c r="ALU247" s="34"/>
      <c r="ALV247" s="34"/>
      <c r="ALW247" s="34"/>
      <c r="ALX247" s="34"/>
      <c r="ALY247" s="34"/>
      <c r="ALZ247" s="34"/>
      <c r="AMA247" s="34"/>
      <c r="AMB247" s="34"/>
      <c r="AMC247" s="34"/>
      <c r="AMD247" s="34"/>
      <c r="AME247" s="34"/>
      <c r="AMF247" s="34"/>
      <c r="AMG247" s="34"/>
      <c r="AMH247" s="34"/>
      <c r="AMI247" s="34"/>
      <c r="AMJ247" s="34"/>
      <c r="AMK247" s="34"/>
    </row>
    <row r="248" spans="1:1025" x14ac:dyDescent="0.25">
      <c r="A248" s="34"/>
      <c r="B248" s="16"/>
      <c r="C248" s="30"/>
      <c r="D248" s="32"/>
      <c r="E248" s="21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4"/>
      <c r="BM248" s="34"/>
      <c r="BN248" s="34"/>
      <c r="BO248" s="34"/>
      <c r="BP248" s="34"/>
      <c r="BQ248" s="34"/>
      <c r="BR248" s="34"/>
      <c r="BS248" s="34"/>
      <c r="BT248" s="34"/>
      <c r="BU248" s="34"/>
      <c r="BV248" s="34"/>
      <c r="BW248" s="34"/>
      <c r="BX248" s="34"/>
      <c r="BY248" s="34"/>
      <c r="BZ248" s="34"/>
      <c r="CA248" s="34"/>
      <c r="CB248" s="34"/>
      <c r="CC248" s="34"/>
      <c r="CD248" s="34"/>
      <c r="CE248" s="34"/>
      <c r="CF248" s="34"/>
      <c r="CG248" s="34"/>
      <c r="CH248" s="34"/>
      <c r="CI248" s="34"/>
      <c r="CJ248" s="34"/>
      <c r="CK248" s="34"/>
      <c r="CL248" s="34"/>
      <c r="CM248" s="34"/>
      <c r="CN248" s="34"/>
      <c r="CO248" s="34"/>
      <c r="CP248" s="34"/>
      <c r="CQ248" s="34"/>
      <c r="CR248" s="34"/>
      <c r="CS248" s="34"/>
      <c r="CT248" s="34"/>
      <c r="CU248" s="34"/>
      <c r="CV248" s="34"/>
      <c r="CW248" s="34"/>
      <c r="CX248" s="34"/>
      <c r="CY248" s="34"/>
      <c r="CZ248" s="34"/>
      <c r="DA248" s="34"/>
      <c r="DB248" s="34"/>
      <c r="DC248" s="34"/>
      <c r="DD248" s="34"/>
      <c r="DE248" s="34"/>
      <c r="DF248" s="34"/>
      <c r="DG248" s="34"/>
      <c r="DH248" s="34"/>
      <c r="DI248" s="34"/>
      <c r="DJ248" s="34"/>
      <c r="DK248" s="34"/>
      <c r="DL248" s="34"/>
      <c r="DM248" s="34"/>
      <c r="DN248" s="34"/>
      <c r="DO248" s="34"/>
      <c r="DP248" s="34"/>
      <c r="DQ248" s="34"/>
      <c r="DR248" s="34"/>
      <c r="DS248" s="34"/>
      <c r="DT248" s="34"/>
      <c r="DU248" s="34"/>
      <c r="DV248" s="34"/>
      <c r="DW248" s="34"/>
      <c r="DX248" s="34"/>
      <c r="DY248" s="34"/>
      <c r="DZ248" s="34"/>
      <c r="EA248" s="34"/>
      <c r="EB248" s="34"/>
      <c r="EC248" s="34"/>
      <c r="ED248" s="34"/>
      <c r="EE248" s="34"/>
      <c r="EF248" s="34"/>
      <c r="EG248" s="34"/>
      <c r="EH248" s="34"/>
      <c r="EI248" s="34"/>
      <c r="EJ248" s="34"/>
      <c r="EK248" s="34"/>
      <c r="EL248" s="34"/>
      <c r="EM248" s="34"/>
      <c r="EN248" s="34"/>
      <c r="EO248" s="34"/>
      <c r="EP248" s="34"/>
      <c r="EQ248" s="34"/>
      <c r="ER248" s="34"/>
      <c r="ES248" s="34"/>
      <c r="ET248" s="34"/>
      <c r="EU248" s="34"/>
      <c r="EV248" s="34"/>
      <c r="EW248" s="34"/>
      <c r="EX248" s="34"/>
      <c r="EY248" s="34"/>
      <c r="EZ248" s="34"/>
      <c r="FA248" s="34"/>
      <c r="FB248" s="34"/>
      <c r="FC248" s="34"/>
      <c r="FD248" s="34"/>
      <c r="FE248" s="34"/>
      <c r="FF248" s="34"/>
      <c r="FG248" s="34"/>
      <c r="FH248" s="34"/>
      <c r="FI248" s="34"/>
      <c r="FJ248" s="34"/>
      <c r="FK248" s="34"/>
      <c r="FL248" s="34"/>
      <c r="FM248" s="34"/>
      <c r="FN248" s="34"/>
      <c r="FO248" s="34"/>
      <c r="FP248" s="34"/>
      <c r="FQ248" s="34"/>
      <c r="FR248" s="34"/>
      <c r="FS248" s="34"/>
      <c r="FT248" s="34"/>
      <c r="FU248" s="34"/>
      <c r="FV248" s="34"/>
      <c r="FW248" s="34"/>
      <c r="FX248" s="34"/>
      <c r="FY248" s="34"/>
      <c r="FZ248" s="34"/>
      <c r="GA248" s="34"/>
      <c r="GB248" s="34"/>
      <c r="GC248" s="34"/>
      <c r="GD248" s="34"/>
      <c r="GE248" s="34"/>
      <c r="GF248" s="34"/>
      <c r="GG248" s="34"/>
      <c r="GH248" s="34"/>
      <c r="GI248" s="34"/>
      <c r="GJ248" s="34"/>
      <c r="GK248" s="34"/>
      <c r="GL248" s="34"/>
      <c r="GM248" s="34"/>
      <c r="GN248" s="34"/>
      <c r="GO248" s="34"/>
      <c r="GP248" s="34"/>
      <c r="GQ248" s="34"/>
      <c r="GR248" s="34"/>
      <c r="GS248" s="34"/>
      <c r="GT248" s="34"/>
      <c r="GU248" s="34"/>
      <c r="GV248" s="34"/>
      <c r="GW248" s="34"/>
      <c r="GX248" s="34"/>
      <c r="GY248" s="34"/>
      <c r="GZ248" s="34"/>
      <c r="HA248" s="34"/>
      <c r="HB248" s="34"/>
      <c r="HC248" s="34"/>
      <c r="HD248" s="34"/>
      <c r="HE248" s="34"/>
      <c r="HF248" s="34"/>
      <c r="HG248" s="34"/>
      <c r="HH248" s="34"/>
      <c r="HI248" s="34"/>
      <c r="HJ248" s="34"/>
      <c r="HK248" s="34"/>
      <c r="HL248" s="34"/>
      <c r="HM248" s="34"/>
      <c r="HN248" s="34"/>
      <c r="HO248" s="34"/>
      <c r="HP248" s="34"/>
      <c r="HQ248" s="34"/>
      <c r="HR248" s="34"/>
      <c r="HS248" s="34"/>
      <c r="HT248" s="34"/>
      <c r="HU248" s="34"/>
      <c r="HV248" s="34"/>
      <c r="HW248" s="34"/>
      <c r="HX248" s="34"/>
      <c r="HY248" s="34"/>
      <c r="HZ248" s="34"/>
      <c r="IA248" s="34"/>
      <c r="IB248" s="34"/>
      <c r="IC248" s="34"/>
      <c r="ID248" s="34"/>
      <c r="IE248" s="34"/>
      <c r="IF248" s="34"/>
      <c r="IG248" s="34"/>
      <c r="IH248" s="34"/>
      <c r="II248" s="34"/>
      <c r="IJ248" s="34"/>
      <c r="IK248" s="34"/>
      <c r="IL248" s="34"/>
      <c r="IM248" s="34"/>
      <c r="IN248" s="34"/>
      <c r="IO248" s="34"/>
      <c r="IP248" s="34"/>
      <c r="IQ248" s="34"/>
      <c r="IR248" s="34"/>
      <c r="IS248" s="34"/>
      <c r="IT248" s="34"/>
      <c r="IU248" s="34"/>
      <c r="IV248" s="34"/>
      <c r="IW248" s="34"/>
      <c r="IX248" s="34"/>
      <c r="IY248" s="34"/>
      <c r="IZ248" s="34"/>
      <c r="JA248" s="34"/>
      <c r="JB248" s="34"/>
      <c r="JC248" s="34"/>
      <c r="JD248" s="34"/>
      <c r="JE248" s="34"/>
      <c r="JF248" s="34"/>
      <c r="JG248" s="34"/>
      <c r="JH248" s="34"/>
      <c r="JI248" s="34"/>
      <c r="JJ248" s="34"/>
      <c r="JK248" s="34"/>
      <c r="JL248" s="34"/>
      <c r="JM248" s="34"/>
      <c r="JN248" s="34"/>
      <c r="JO248" s="34"/>
      <c r="JP248" s="34"/>
      <c r="JQ248" s="34"/>
      <c r="JR248" s="34"/>
      <c r="JS248" s="34"/>
      <c r="JT248" s="34"/>
      <c r="JU248" s="34"/>
      <c r="JV248" s="34"/>
      <c r="JW248" s="34"/>
      <c r="JX248" s="34"/>
      <c r="JY248" s="34"/>
      <c r="JZ248" s="34"/>
      <c r="KA248" s="34"/>
      <c r="KB248" s="34"/>
      <c r="KC248" s="34"/>
      <c r="KD248" s="34"/>
      <c r="KE248" s="34"/>
      <c r="KF248" s="34"/>
      <c r="KG248" s="34"/>
      <c r="KH248" s="34"/>
      <c r="KI248" s="34"/>
      <c r="KJ248" s="34"/>
      <c r="KK248" s="34"/>
      <c r="KL248" s="34"/>
      <c r="KM248" s="34"/>
      <c r="KN248" s="34"/>
      <c r="KO248" s="34"/>
      <c r="KP248" s="34"/>
      <c r="KQ248" s="34"/>
      <c r="KR248" s="34"/>
      <c r="KS248" s="34"/>
      <c r="KT248" s="34"/>
      <c r="KU248" s="34"/>
      <c r="KV248" s="34"/>
      <c r="KW248" s="34"/>
      <c r="KX248" s="34"/>
      <c r="KY248" s="34"/>
      <c r="KZ248" s="34"/>
      <c r="LA248" s="34"/>
      <c r="LB248" s="34"/>
      <c r="LC248" s="34"/>
      <c r="LD248" s="34"/>
      <c r="LE248" s="34"/>
      <c r="LF248" s="34"/>
      <c r="LG248" s="34"/>
      <c r="LH248" s="34"/>
      <c r="LI248" s="34"/>
      <c r="LJ248" s="34"/>
      <c r="LK248" s="34"/>
      <c r="LL248" s="34"/>
      <c r="LM248" s="34"/>
      <c r="LN248" s="34"/>
      <c r="LO248" s="34"/>
      <c r="LP248" s="34"/>
      <c r="LQ248" s="34"/>
      <c r="LR248" s="34"/>
      <c r="LS248" s="34"/>
      <c r="LT248" s="34"/>
      <c r="LU248" s="34"/>
      <c r="LV248" s="34"/>
      <c r="LW248" s="34"/>
      <c r="LX248" s="34"/>
      <c r="LY248" s="34"/>
      <c r="LZ248" s="34"/>
      <c r="MA248" s="34"/>
      <c r="MB248" s="34"/>
      <c r="MC248" s="34"/>
      <c r="MD248" s="34"/>
      <c r="ME248" s="34"/>
      <c r="MF248" s="34"/>
      <c r="MG248" s="34"/>
      <c r="MH248" s="34"/>
      <c r="MI248" s="34"/>
      <c r="MJ248" s="34"/>
      <c r="MK248" s="34"/>
      <c r="ML248" s="34"/>
      <c r="MM248" s="34"/>
      <c r="MN248" s="34"/>
      <c r="MO248" s="34"/>
      <c r="MP248" s="34"/>
      <c r="MQ248" s="34"/>
      <c r="MR248" s="34"/>
      <c r="MS248" s="34"/>
      <c r="MT248" s="34"/>
      <c r="MU248" s="34"/>
      <c r="MV248" s="34"/>
      <c r="MW248" s="34"/>
      <c r="MX248" s="34"/>
      <c r="MY248" s="34"/>
      <c r="MZ248" s="34"/>
      <c r="NA248" s="34"/>
      <c r="NB248" s="34"/>
      <c r="NC248" s="34"/>
      <c r="ND248" s="34"/>
      <c r="NE248" s="34"/>
      <c r="NF248" s="34"/>
      <c r="NG248" s="34"/>
      <c r="NH248" s="34"/>
      <c r="NI248" s="34"/>
      <c r="NJ248" s="34"/>
      <c r="NK248" s="34"/>
      <c r="NL248" s="34"/>
      <c r="NM248" s="34"/>
      <c r="NN248" s="34"/>
      <c r="NO248" s="34"/>
      <c r="NP248" s="34"/>
      <c r="NQ248" s="34"/>
      <c r="NR248" s="34"/>
      <c r="NS248" s="34"/>
      <c r="NT248" s="34"/>
      <c r="NU248" s="34"/>
      <c r="NV248" s="34"/>
      <c r="NW248" s="34"/>
      <c r="NX248" s="34"/>
      <c r="NY248" s="34"/>
      <c r="NZ248" s="34"/>
      <c r="OA248" s="34"/>
      <c r="OB248" s="34"/>
      <c r="OC248" s="34"/>
      <c r="OD248" s="34"/>
      <c r="OE248" s="34"/>
      <c r="OF248" s="34"/>
      <c r="OG248" s="34"/>
      <c r="OH248" s="34"/>
      <c r="OI248" s="34"/>
      <c r="OJ248" s="34"/>
      <c r="OK248" s="34"/>
      <c r="OL248" s="34"/>
      <c r="OM248" s="34"/>
      <c r="ON248" s="34"/>
      <c r="OO248" s="34"/>
      <c r="OP248" s="34"/>
      <c r="OQ248" s="34"/>
      <c r="OR248" s="34"/>
      <c r="OS248" s="34"/>
      <c r="OT248" s="34"/>
      <c r="OU248" s="34"/>
      <c r="OV248" s="34"/>
      <c r="OW248" s="34"/>
      <c r="OX248" s="34"/>
      <c r="OY248" s="34"/>
      <c r="OZ248" s="34"/>
      <c r="PA248" s="34"/>
      <c r="PB248" s="34"/>
      <c r="PC248" s="34"/>
      <c r="PD248" s="34"/>
      <c r="PE248" s="34"/>
      <c r="PF248" s="34"/>
      <c r="PG248" s="34"/>
      <c r="PH248" s="34"/>
      <c r="PI248" s="34"/>
      <c r="PJ248" s="34"/>
      <c r="PK248" s="34"/>
      <c r="PL248" s="34"/>
      <c r="PM248" s="34"/>
      <c r="PN248" s="34"/>
      <c r="PO248" s="34"/>
      <c r="PP248" s="34"/>
      <c r="PQ248" s="34"/>
      <c r="PR248" s="34"/>
      <c r="PS248" s="34"/>
      <c r="PT248" s="34"/>
      <c r="PU248" s="34"/>
      <c r="PV248" s="34"/>
      <c r="PW248" s="34"/>
      <c r="PX248" s="34"/>
      <c r="PY248" s="34"/>
      <c r="PZ248" s="34"/>
      <c r="QA248" s="34"/>
      <c r="QB248" s="34"/>
      <c r="QC248" s="34"/>
      <c r="QD248" s="34"/>
      <c r="QE248" s="34"/>
      <c r="QF248" s="34"/>
      <c r="QG248" s="34"/>
      <c r="QH248" s="34"/>
      <c r="QI248" s="34"/>
      <c r="QJ248" s="34"/>
      <c r="QK248" s="34"/>
      <c r="QL248" s="34"/>
      <c r="QM248" s="34"/>
      <c r="QN248" s="34"/>
      <c r="QO248" s="34"/>
      <c r="QP248" s="34"/>
      <c r="QQ248" s="34"/>
      <c r="QR248" s="34"/>
      <c r="QS248" s="34"/>
      <c r="QT248" s="34"/>
      <c r="QU248" s="34"/>
      <c r="QV248" s="34"/>
      <c r="QW248" s="34"/>
      <c r="QX248" s="34"/>
      <c r="QY248" s="34"/>
      <c r="QZ248" s="34"/>
      <c r="RA248" s="34"/>
      <c r="RB248" s="34"/>
      <c r="RC248" s="34"/>
      <c r="RD248" s="34"/>
      <c r="RE248" s="34"/>
      <c r="RF248" s="34"/>
      <c r="RG248" s="34"/>
      <c r="RH248" s="34"/>
      <c r="RI248" s="34"/>
      <c r="RJ248" s="34"/>
      <c r="RK248" s="34"/>
      <c r="RL248" s="34"/>
      <c r="RM248" s="34"/>
      <c r="RN248" s="34"/>
      <c r="RO248" s="34"/>
      <c r="RP248" s="34"/>
      <c r="RQ248" s="34"/>
      <c r="RR248" s="34"/>
      <c r="RS248" s="34"/>
      <c r="RT248" s="34"/>
      <c r="RU248" s="34"/>
      <c r="RV248" s="34"/>
      <c r="RW248" s="34"/>
      <c r="RX248" s="34"/>
      <c r="RY248" s="34"/>
      <c r="RZ248" s="34"/>
      <c r="SA248" s="34"/>
      <c r="SB248" s="34"/>
      <c r="SC248" s="34"/>
      <c r="SD248" s="34"/>
      <c r="SE248" s="34"/>
      <c r="SF248" s="34"/>
      <c r="SG248" s="34"/>
      <c r="SH248" s="34"/>
      <c r="SI248" s="34"/>
      <c r="SJ248" s="34"/>
      <c r="SK248" s="34"/>
      <c r="SL248" s="34"/>
      <c r="SM248" s="34"/>
      <c r="SN248" s="34"/>
      <c r="SO248" s="34"/>
      <c r="SP248" s="34"/>
      <c r="SQ248" s="34"/>
      <c r="SR248" s="34"/>
      <c r="SS248" s="34"/>
      <c r="ST248" s="34"/>
      <c r="SU248" s="34"/>
      <c r="SV248" s="34"/>
      <c r="SW248" s="34"/>
      <c r="SX248" s="34"/>
      <c r="SY248" s="34"/>
      <c r="SZ248" s="34"/>
      <c r="TA248" s="34"/>
      <c r="TB248" s="34"/>
      <c r="TC248" s="34"/>
      <c r="TD248" s="34"/>
      <c r="TE248" s="34"/>
      <c r="TF248" s="34"/>
      <c r="TG248" s="34"/>
      <c r="TH248" s="34"/>
      <c r="TI248" s="34"/>
      <c r="TJ248" s="34"/>
      <c r="TK248" s="34"/>
      <c r="TL248" s="34"/>
      <c r="TM248" s="34"/>
      <c r="TN248" s="34"/>
      <c r="TO248" s="34"/>
      <c r="TP248" s="34"/>
      <c r="TQ248" s="34"/>
      <c r="TR248" s="34"/>
      <c r="TS248" s="34"/>
      <c r="TT248" s="34"/>
      <c r="TU248" s="34"/>
      <c r="TV248" s="34"/>
      <c r="TW248" s="34"/>
      <c r="TX248" s="34"/>
      <c r="TY248" s="34"/>
      <c r="TZ248" s="34"/>
      <c r="UA248" s="34"/>
      <c r="UB248" s="34"/>
      <c r="UC248" s="34"/>
      <c r="UD248" s="34"/>
      <c r="UE248" s="34"/>
      <c r="UF248" s="34"/>
      <c r="UG248" s="34"/>
      <c r="UH248" s="34"/>
      <c r="UI248" s="34"/>
      <c r="UJ248" s="34"/>
      <c r="UK248" s="34"/>
      <c r="UL248" s="34"/>
      <c r="UM248" s="34"/>
      <c r="UN248" s="34"/>
      <c r="UO248" s="34"/>
      <c r="UP248" s="34"/>
      <c r="UQ248" s="34"/>
      <c r="UR248" s="34"/>
      <c r="US248" s="34"/>
      <c r="UT248" s="34"/>
      <c r="UU248" s="34"/>
      <c r="UV248" s="34"/>
      <c r="UW248" s="34"/>
      <c r="UX248" s="34"/>
      <c r="UY248" s="34"/>
      <c r="UZ248" s="34"/>
      <c r="VA248" s="34"/>
      <c r="VB248" s="34"/>
      <c r="VC248" s="34"/>
      <c r="VD248" s="34"/>
      <c r="VE248" s="34"/>
      <c r="VF248" s="34"/>
      <c r="VG248" s="34"/>
      <c r="VH248" s="34"/>
      <c r="VI248" s="34"/>
      <c r="VJ248" s="34"/>
      <c r="VK248" s="34"/>
      <c r="VL248" s="34"/>
      <c r="VM248" s="34"/>
      <c r="VN248" s="34"/>
      <c r="VO248" s="34"/>
      <c r="VP248" s="34"/>
      <c r="VQ248" s="34"/>
      <c r="VR248" s="34"/>
      <c r="VS248" s="34"/>
      <c r="VT248" s="34"/>
      <c r="VU248" s="34"/>
      <c r="VV248" s="34"/>
      <c r="VW248" s="34"/>
      <c r="VX248" s="34"/>
      <c r="VY248" s="34"/>
      <c r="VZ248" s="34"/>
      <c r="WA248" s="34"/>
      <c r="WB248" s="34"/>
      <c r="WC248" s="34"/>
      <c r="WD248" s="34"/>
      <c r="WE248" s="34"/>
      <c r="WF248" s="34"/>
      <c r="WG248" s="34"/>
      <c r="WH248" s="34"/>
      <c r="WI248" s="34"/>
      <c r="WJ248" s="34"/>
      <c r="WK248" s="34"/>
      <c r="WL248" s="34"/>
      <c r="WM248" s="34"/>
      <c r="WN248" s="34"/>
      <c r="WO248" s="34"/>
      <c r="WP248" s="34"/>
      <c r="WQ248" s="34"/>
      <c r="WR248" s="34"/>
      <c r="WS248" s="34"/>
      <c r="WT248" s="34"/>
      <c r="WU248" s="34"/>
      <c r="WV248" s="34"/>
      <c r="WW248" s="34"/>
      <c r="WX248" s="34"/>
      <c r="WY248" s="34"/>
      <c r="WZ248" s="34"/>
      <c r="XA248" s="34"/>
      <c r="XB248" s="34"/>
      <c r="XC248" s="34"/>
      <c r="XD248" s="34"/>
      <c r="XE248" s="34"/>
      <c r="XF248" s="34"/>
      <c r="XG248" s="34"/>
      <c r="XH248" s="34"/>
      <c r="XI248" s="34"/>
      <c r="XJ248" s="34"/>
      <c r="XK248" s="34"/>
      <c r="XL248" s="34"/>
      <c r="XM248" s="34"/>
      <c r="XN248" s="34"/>
      <c r="XO248" s="34"/>
      <c r="XP248" s="34"/>
      <c r="XQ248" s="34"/>
      <c r="XR248" s="34"/>
      <c r="XS248" s="34"/>
      <c r="XT248" s="34"/>
      <c r="XU248" s="34"/>
      <c r="XV248" s="34"/>
      <c r="XW248" s="34"/>
      <c r="XX248" s="34"/>
      <c r="XY248" s="34"/>
      <c r="XZ248" s="34"/>
      <c r="YA248" s="34"/>
      <c r="YB248" s="34"/>
      <c r="YC248" s="34"/>
      <c r="YD248" s="34"/>
      <c r="YE248" s="34"/>
      <c r="YF248" s="34"/>
      <c r="YG248" s="34"/>
      <c r="YH248" s="34"/>
      <c r="YI248" s="34"/>
      <c r="YJ248" s="34"/>
      <c r="YK248" s="34"/>
      <c r="YL248" s="34"/>
      <c r="YM248" s="34"/>
      <c r="YN248" s="34"/>
      <c r="YO248" s="34"/>
      <c r="YP248" s="34"/>
      <c r="YQ248" s="34"/>
      <c r="YR248" s="34"/>
      <c r="YS248" s="34"/>
      <c r="YT248" s="34"/>
      <c r="YU248" s="34"/>
      <c r="YV248" s="34"/>
      <c r="YW248" s="34"/>
      <c r="YX248" s="34"/>
      <c r="YY248" s="34"/>
      <c r="YZ248" s="34"/>
      <c r="ZA248" s="34"/>
      <c r="ZB248" s="34"/>
      <c r="ZC248" s="34"/>
      <c r="ZD248" s="34"/>
      <c r="ZE248" s="34"/>
      <c r="ZF248" s="34"/>
      <c r="ZG248" s="34"/>
      <c r="ZH248" s="34"/>
      <c r="ZI248" s="34"/>
      <c r="ZJ248" s="34"/>
      <c r="ZK248" s="34"/>
      <c r="ZL248" s="34"/>
      <c r="ZM248" s="34"/>
      <c r="ZN248" s="34"/>
      <c r="ZO248" s="34"/>
      <c r="ZP248" s="34"/>
      <c r="ZQ248" s="34"/>
      <c r="ZR248" s="34"/>
      <c r="ZS248" s="34"/>
      <c r="ZT248" s="34"/>
      <c r="ZU248" s="34"/>
      <c r="ZV248" s="34"/>
      <c r="ZW248" s="34"/>
      <c r="ZX248" s="34"/>
      <c r="ZY248" s="34"/>
      <c r="ZZ248" s="34"/>
      <c r="AAA248" s="34"/>
      <c r="AAB248" s="34"/>
      <c r="AAC248" s="34"/>
      <c r="AAD248" s="34"/>
      <c r="AAE248" s="34"/>
      <c r="AAF248" s="34"/>
      <c r="AAG248" s="34"/>
      <c r="AAH248" s="34"/>
      <c r="AAI248" s="34"/>
      <c r="AAJ248" s="34"/>
      <c r="AAK248" s="34"/>
      <c r="AAL248" s="34"/>
      <c r="AAM248" s="34"/>
      <c r="AAN248" s="34"/>
      <c r="AAO248" s="34"/>
      <c r="AAP248" s="34"/>
      <c r="AAQ248" s="34"/>
      <c r="AAR248" s="34"/>
      <c r="AAS248" s="34"/>
      <c r="AAT248" s="34"/>
      <c r="AAU248" s="34"/>
      <c r="AAV248" s="34"/>
      <c r="AAW248" s="34"/>
      <c r="AAX248" s="34"/>
      <c r="AAY248" s="34"/>
      <c r="AAZ248" s="34"/>
      <c r="ABA248" s="34"/>
      <c r="ABB248" s="34"/>
      <c r="ABC248" s="34"/>
      <c r="ABD248" s="34"/>
      <c r="ABE248" s="34"/>
      <c r="ABF248" s="34"/>
      <c r="ABG248" s="34"/>
      <c r="ABH248" s="34"/>
      <c r="ABI248" s="34"/>
      <c r="ABJ248" s="34"/>
      <c r="ABK248" s="34"/>
      <c r="ABL248" s="34"/>
      <c r="ABM248" s="34"/>
      <c r="ABN248" s="34"/>
      <c r="ABO248" s="34"/>
      <c r="ABP248" s="34"/>
      <c r="ABQ248" s="34"/>
      <c r="ABR248" s="34"/>
      <c r="ABS248" s="34"/>
      <c r="ABT248" s="34"/>
      <c r="ABU248" s="34"/>
      <c r="ABV248" s="34"/>
      <c r="ABW248" s="34"/>
      <c r="ABX248" s="34"/>
      <c r="ABY248" s="34"/>
      <c r="ABZ248" s="34"/>
      <c r="ACA248" s="34"/>
      <c r="ACB248" s="34"/>
      <c r="ACC248" s="34"/>
      <c r="ACD248" s="34"/>
      <c r="ACE248" s="34"/>
      <c r="ACF248" s="34"/>
      <c r="ACG248" s="34"/>
      <c r="ACH248" s="34"/>
      <c r="ACI248" s="34"/>
      <c r="ACJ248" s="34"/>
      <c r="ACK248" s="34"/>
      <c r="ACL248" s="34"/>
      <c r="ACM248" s="34"/>
      <c r="ACN248" s="34"/>
      <c r="ACO248" s="34"/>
      <c r="ACP248" s="34"/>
      <c r="ACQ248" s="34"/>
      <c r="ACR248" s="34"/>
      <c r="ACS248" s="34"/>
      <c r="ACT248" s="34"/>
      <c r="ACU248" s="34"/>
      <c r="ACV248" s="34"/>
      <c r="ACW248" s="34"/>
      <c r="ACX248" s="34"/>
      <c r="ACY248" s="34"/>
      <c r="ACZ248" s="34"/>
      <c r="ADA248" s="34"/>
      <c r="ADB248" s="34"/>
      <c r="ADC248" s="34"/>
      <c r="ADD248" s="34"/>
      <c r="ADE248" s="34"/>
      <c r="ADF248" s="34"/>
      <c r="ADG248" s="34"/>
      <c r="ADH248" s="34"/>
      <c r="ADI248" s="34"/>
      <c r="ADJ248" s="34"/>
      <c r="ADK248" s="34"/>
      <c r="ADL248" s="34"/>
      <c r="ADM248" s="34"/>
      <c r="ADN248" s="34"/>
      <c r="ADO248" s="34"/>
      <c r="ADP248" s="34"/>
      <c r="ADQ248" s="34"/>
      <c r="ADR248" s="34"/>
      <c r="ADS248" s="34"/>
      <c r="ADT248" s="34"/>
      <c r="ADU248" s="34"/>
      <c r="ADV248" s="34"/>
      <c r="ADW248" s="34"/>
      <c r="ADX248" s="34"/>
      <c r="ADY248" s="34"/>
      <c r="ADZ248" s="34"/>
      <c r="AEA248" s="34"/>
      <c r="AEB248" s="34"/>
      <c r="AEC248" s="34"/>
      <c r="AED248" s="34"/>
      <c r="AEE248" s="34"/>
      <c r="AEF248" s="34"/>
      <c r="AEG248" s="34"/>
      <c r="AEH248" s="34"/>
      <c r="AEI248" s="34"/>
      <c r="AEJ248" s="34"/>
      <c r="AEK248" s="34"/>
      <c r="AEL248" s="34"/>
      <c r="AEM248" s="34"/>
      <c r="AEN248" s="34"/>
      <c r="AEO248" s="34"/>
      <c r="AEP248" s="34"/>
      <c r="AEQ248" s="34"/>
      <c r="AER248" s="34"/>
      <c r="AES248" s="34"/>
      <c r="AET248" s="34"/>
      <c r="AEU248" s="34"/>
      <c r="AEV248" s="34"/>
      <c r="AEW248" s="34"/>
      <c r="AEX248" s="34"/>
      <c r="AEY248" s="34"/>
      <c r="AEZ248" s="34"/>
      <c r="AFA248" s="34"/>
      <c r="AFB248" s="34"/>
      <c r="AFC248" s="34"/>
      <c r="AFD248" s="34"/>
      <c r="AFE248" s="34"/>
      <c r="AFF248" s="34"/>
      <c r="AFG248" s="34"/>
      <c r="AFH248" s="34"/>
      <c r="AFI248" s="34"/>
      <c r="AFJ248" s="34"/>
      <c r="AFK248" s="34"/>
      <c r="AFL248" s="34"/>
      <c r="AFM248" s="34"/>
      <c r="AFN248" s="34"/>
      <c r="AFO248" s="34"/>
      <c r="AFP248" s="34"/>
      <c r="AFQ248" s="34"/>
      <c r="AFR248" s="34"/>
      <c r="AFS248" s="34"/>
      <c r="AFT248" s="34"/>
      <c r="AFU248" s="34"/>
      <c r="AFV248" s="34"/>
      <c r="AFW248" s="34"/>
      <c r="AFX248" s="34"/>
      <c r="AFY248" s="34"/>
      <c r="AFZ248" s="34"/>
      <c r="AGA248" s="34"/>
      <c r="AGB248" s="34"/>
      <c r="AGC248" s="34"/>
      <c r="AGD248" s="34"/>
      <c r="AGE248" s="34"/>
      <c r="AGF248" s="34"/>
      <c r="AGG248" s="34"/>
      <c r="AGH248" s="34"/>
      <c r="AGI248" s="34"/>
      <c r="AGJ248" s="34"/>
      <c r="AGK248" s="34"/>
      <c r="AGL248" s="34"/>
      <c r="AGM248" s="34"/>
      <c r="AGN248" s="34"/>
      <c r="AGO248" s="34"/>
      <c r="AGP248" s="34"/>
      <c r="AGQ248" s="34"/>
      <c r="AGR248" s="34"/>
      <c r="AGS248" s="34"/>
      <c r="AGT248" s="34"/>
      <c r="AGU248" s="34"/>
      <c r="AGV248" s="34"/>
      <c r="AGW248" s="34"/>
      <c r="AGX248" s="34"/>
      <c r="AGY248" s="34"/>
      <c r="AGZ248" s="34"/>
      <c r="AHA248" s="34"/>
      <c r="AHB248" s="34"/>
      <c r="AHC248" s="34"/>
      <c r="AHD248" s="34"/>
      <c r="AHE248" s="34"/>
      <c r="AHF248" s="34"/>
      <c r="AHG248" s="34"/>
      <c r="AHH248" s="34"/>
      <c r="AHI248" s="34"/>
      <c r="AHJ248" s="34"/>
      <c r="AHK248" s="34"/>
      <c r="AHL248" s="34"/>
      <c r="AHM248" s="34"/>
      <c r="AHN248" s="34"/>
      <c r="AHO248" s="34"/>
      <c r="AHP248" s="34"/>
      <c r="AHQ248" s="34"/>
      <c r="AHR248" s="34"/>
      <c r="AHS248" s="34"/>
      <c r="AHT248" s="34"/>
      <c r="AHU248" s="34"/>
      <c r="AHV248" s="34"/>
      <c r="AHW248" s="34"/>
      <c r="AHX248" s="34"/>
      <c r="AHY248" s="34"/>
      <c r="AHZ248" s="34"/>
      <c r="AIA248" s="34"/>
      <c r="AIB248" s="34"/>
      <c r="AIC248" s="34"/>
      <c r="AID248" s="34"/>
      <c r="AIE248" s="34"/>
      <c r="AIF248" s="34"/>
      <c r="AIG248" s="34"/>
      <c r="AIH248" s="34"/>
      <c r="AII248" s="34"/>
      <c r="AIJ248" s="34"/>
      <c r="AIK248" s="34"/>
      <c r="AIL248" s="34"/>
      <c r="AIM248" s="34"/>
      <c r="AIN248" s="34"/>
      <c r="AIO248" s="34"/>
      <c r="AIP248" s="34"/>
      <c r="AIQ248" s="34"/>
      <c r="AIR248" s="34"/>
      <c r="AIS248" s="34"/>
      <c r="AIT248" s="34"/>
      <c r="AIU248" s="34"/>
      <c r="AIV248" s="34"/>
      <c r="AIW248" s="34"/>
      <c r="AIX248" s="34"/>
      <c r="AIY248" s="34"/>
      <c r="AIZ248" s="34"/>
      <c r="AJA248" s="34"/>
      <c r="AJB248" s="34"/>
      <c r="AJC248" s="34"/>
      <c r="AJD248" s="34"/>
      <c r="AJE248" s="34"/>
      <c r="AJF248" s="34"/>
      <c r="AJG248" s="34"/>
      <c r="AJH248" s="34"/>
      <c r="AJI248" s="34"/>
      <c r="AJJ248" s="34"/>
      <c r="AJK248" s="34"/>
      <c r="AJL248" s="34"/>
      <c r="AJM248" s="34"/>
      <c r="AJN248" s="34"/>
      <c r="AJO248" s="34"/>
      <c r="AJP248" s="34"/>
      <c r="AJQ248" s="34"/>
      <c r="AJR248" s="34"/>
      <c r="AJS248" s="34"/>
      <c r="AJT248" s="34"/>
      <c r="AJU248" s="34"/>
      <c r="AJV248" s="34"/>
      <c r="AJW248" s="34"/>
      <c r="AJX248" s="34"/>
      <c r="AJY248" s="34"/>
      <c r="AJZ248" s="34"/>
      <c r="AKA248" s="34"/>
      <c r="AKB248" s="34"/>
      <c r="AKC248" s="34"/>
      <c r="AKD248" s="34"/>
      <c r="AKE248" s="34"/>
      <c r="AKF248" s="34"/>
      <c r="AKG248" s="34"/>
      <c r="AKH248" s="34"/>
      <c r="AKI248" s="34"/>
      <c r="AKJ248" s="34"/>
      <c r="AKK248" s="34"/>
      <c r="AKL248" s="34"/>
      <c r="AKM248" s="34"/>
      <c r="AKN248" s="34"/>
      <c r="AKO248" s="34"/>
      <c r="AKP248" s="34"/>
      <c r="AKQ248" s="34"/>
      <c r="AKR248" s="34"/>
      <c r="AKS248" s="34"/>
      <c r="AKT248" s="34"/>
      <c r="AKU248" s="34"/>
      <c r="AKV248" s="34"/>
      <c r="AKW248" s="34"/>
      <c r="AKX248" s="34"/>
      <c r="AKY248" s="34"/>
      <c r="AKZ248" s="34"/>
      <c r="ALA248" s="34"/>
      <c r="ALB248" s="34"/>
      <c r="ALC248" s="34"/>
      <c r="ALD248" s="34"/>
      <c r="ALE248" s="34"/>
      <c r="ALF248" s="34"/>
      <c r="ALG248" s="34"/>
      <c r="ALH248" s="34"/>
      <c r="ALI248" s="34"/>
      <c r="ALJ248" s="34"/>
      <c r="ALK248" s="34"/>
      <c r="ALL248" s="34"/>
      <c r="ALM248" s="34"/>
      <c r="ALN248" s="34"/>
      <c r="ALO248" s="34"/>
      <c r="ALP248" s="34"/>
      <c r="ALQ248" s="34"/>
      <c r="ALR248" s="34"/>
      <c r="ALS248" s="34"/>
      <c r="ALT248" s="34"/>
      <c r="ALU248" s="34"/>
      <c r="ALV248" s="34"/>
      <c r="ALW248" s="34"/>
      <c r="ALX248" s="34"/>
      <c r="ALY248" s="34"/>
      <c r="ALZ248" s="34"/>
      <c r="AMA248" s="34"/>
      <c r="AMB248" s="34"/>
      <c r="AMC248" s="34"/>
      <c r="AMD248" s="34"/>
      <c r="AME248" s="34"/>
      <c r="AMF248" s="34"/>
      <c r="AMG248" s="34"/>
      <c r="AMH248" s="34"/>
      <c r="AMI248" s="34"/>
      <c r="AMJ248" s="34"/>
      <c r="AMK248" s="34"/>
    </row>
    <row r="249" spans="1:1025" ht="15.75" x14ac:dyDescent="0.25">
      <c r="A249" s="34"/>
      <c r="B249" s="59" t="s">
        <v>11</v>
      </c>
      <c r="C249" s="30"/>
      <c r="D249" s="32">
        <f>C140+C154+C157+C158+C171+C233+D245</f>
        <v>46403.100000000006</v>
      </c>
      <c r="E249" s="21"/>
      <c r="F249" s="34"/>
      <c r="G249" s="116" t="s">
        <v>3</v>
      </c>
      <c r="H249" s="70">
        <f>K153</f>
        <v>0</v>
      </c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L249" s="34"/>
      <c r="BM249" s="34"/>
      <c r="BN249" s="34"/>
      <c r="BO249" s="34"/>
      <c r="BP249" s="34"/>
      <c r="BQ249" s="34"/>
      <c r="BR249" s="34"/>
      <c r="BS249" s="34"/>
      <c r="BT249" s="34"/>
      <c r="BU249" s="34"/>
      <c r="BV249" s="34"/>
      <c r="BW249" s="34"/>
      <c r="BX249" s="34"/>
      <c r="BY249" s="34"/>
      <c r="BZ249" s="34"/>
      <c r="CA249" s="34"/>
      <c r="CB249" s="34"/>
      <c r="CC249" s="34"/>
      <c r="CD249" s="34"/>
      <c r="CE249" s="34"/>
      <c r="CF249" s="34"/>
      <c r="CG249" s="34"/>
      <c r="CH249" s="34"/>
      <c r="CI249" s="34"/>
      <c r="CJ249" s="34"/>
      <c r="CK249" s="34"/>
      <c r="CL249" s="34"/>
      <c r="CM249" s="34"/>
      <c r="CN249" s="34"/>
      <c r="CO249" s="34"/>
      <c r="CP249" s="34"/>
      <c r="CQ249" s="34"/>
      <c r="CR249" s="34"/>
      <c r="CS249" s="34"/>
      <c r="CT249" s="34"/>
      <c r="CU249" s="34"/>
      <c r="CV249" s="34"/>
      <c r="CW249" s="34"/>
      <c r="CX249" s="34"/>
      <c r="CY249" s="34"/>
      <c r="CZ249" s="34"/>
      <c r="DA249" s="34"/>
      <c r="DB249" s="34"/>
      <c r="DC249" s="34"/>
      <c r="DD249" s="34"/>
      <c r="DE249" s="34"/>
      <c r="DF249" s="34"/>
      <c r="DG249" s="34"/>
      <c r="DH249" s="34"/>
      <c r="DI249" s="34"/>
      <c r="DJ249" s="34"/>
      <c r="DK249" s="34"/>
      <c r="DL249" s="34"/>
      <c r="DM249" s="34"/>
      <c r="DN249" s="34"/>
      <c r="DO249" s="34"/>
      <c r="DP249" s="34"/>
      <c r="DQ249" s="34"/>
      <c r="DR249" s="34"/>
      <c r="DS249" s="34"/>
      <c r="DT249" s="34"/>
      <c r="DU249" s="34"/>
      <c r="DV249" s="34"/>
      <c r="DW249" s="34"/>
      <c r="DX249" s="34"/>
      <c r="DY249" s="34"/>
      <c r="DZ249" s="34"/>
      <c r="EA249" s="34"/>
      <c r="EB249" s="34"/>
      <c r="EC249" s="34"/>
      <c r="ED249" s="34"/>
      <c r="EE249" s="34"/>
      <c r="EF249" s="34"/>
      <c r="EG249" s="34"/>
      <c r="EH249" s="34"/>
      <c r="EI249" s="34"/>
      <c r="EJ249" s="34"/>
      <c r="EK249" s="34"/>
      <c r="EL249" s="34"/>
      <c r="EM249" s="34"/>
      <c r="EN249" s="34"/>
      <c r="EO249" s="34"/>
      <c r="EP249" s="34"/>
      <c r="EQ249" s="34"/>
      <c r="ER249" s="34"/>
      <c r="ES249" s="34"/>
      <c r="ET249" s="34"/>
      <c r="EU249" s="34"/>
      <c r="EV249" s="34"/>
      <c r="EW249" s="34"/>
      <c r="EX249" s="34"/>
      <c r="EY249" s="34"/>
      <c r="EZ249" s="34"/>
      <c r="FA249" s="34"/>
      <c r="FB249" s="34"/>
      <c r="FC249" s="34"/>
      <c r="FD249" s="34"/>
      <c r="FE249" s="34"/>
      <c r="FF249" s="34"/>
      <c r="FG249" s="34"/>
      <c r="FH249" s="34"/>
      <c r="FI249" s="34"/>
      <c r="FJ249" s="34"/>
      <c r="FK249" s="34"/>
      <c r="FL249" s="34"/>
      <c r="FM249" s="34"/>
      <c r="FN249" s="34"/>
      <c r="FO249" s="34"/>
      <c r="FP249" s="34"/>
      <c r="FQ249" s="34"/>
      <c r="FR249" s="34"/>
      <c r="FS249" s="34"/>
      <c r="FT249" s="34"/>
      <c r="FU249" s="34"/>
      <c r="FV249" s="34"/>
      <c r="FW249" s="34"/>
      <c r="FX249" s="34"/>
      <c r="FY249" s="34"/>
      <c r="FZ249" s="34"/>
      <c r="GA249" s="34"/>
      <c r="GB249" s="34"/>
      <c r="GC249" s="34"/>
      <c r="GD249" s="34"/>
      <c r="GE249" s="34"/>
      <c r="GF249" s="34"/>
      <c r="GG249" s="34"/>
      <c r="GH249" s="34"/>
      <c r="GI249" s="34"/>
      <c r="GJ249" s="34"/>
      <c r="GK249" s="34"/>
      <c r="GL249" s="34"/>
      <c r="GM249" s="34"/>
      <c r="GN249" s="34"/>
      <c r="GO249" s="34"/>
      <c r="GP249" s="34"/>
      <c r="GQ249" s="34"/>
      <c r="GR249" s="34"/>
      <c r="GS249" s="34"/>
      <c r="GT249" s="34"/>
      <c r="GU249" s="34"/>
      <c r="GV249" s="34"/>
      <c r="GW249" s="34"/>
      <c r="GX249" s="34"/>
      <c r="GY249" s="34"/>
      <c r="GZ249" s="34"/>
      <c r="HA249" s="34"/>
      <c r="HB249" s="34"/>
      <c r="HC249" s="34"/>
      <c r="HD249" s="34"/>
      <c r="HE249" s="34"/>
      <c r="HF249" s="34"/>
      <c r="HG249" s="34"/>
      <c r="HH249" s="34"/>
      <c r="HI249" s="34"/>
      <c r="HJ249" s="34"/>
      <c r="HK249" s="34"/>
      <c r="HL249" s="34"/>
      <c r="HM249" s="34"/>
      <c r="HN249" s="34"/>
      <c r="HO249" s="34"/>
      <c r="HP249" s="34"/>
      <c r="HQ249" s="34"/>
      <c r="HR249" s="34"/>
      <c r="HS249" s="34"/>
      <c r="HT249" s="34"/>
      <c r="HU249" s="34"/>
      <c r="HV249" s="34"/>
      <c r="HW249" s="34"/>
      <c r="HX249" s="34"/>
      <c r="HY249" s="34"/>
      <c r="HZ249" s="34"/>
      <c r="IA249" s="34"/>
      <c r="IB249" s="34"/>
      <c r="IC249" s="34"/>
      <c r="ID249" s="34"/>
      <c r="IE249" s="34"/>
      <c r="IF249" s="34"/>
      <c r="IG249" s="34"/>
      <c r="IH249" s="34"/>
      <c r="II249" s="34"/>
      <c r="IJ249" s="34"/>
      <c r="IK249" s="34"/>
      <c r="IL249" s="34"/>
      <c r="IM249" s="34"/>
      <c r="IN249" s="34"/>
      <c r="IO249" s="34"/>
      <c r="IP249" s="34"/>
      <c r="IQ249" s="34"/>
      <c r="IR249" s="34"/>
      <c r="IS249" s="34"/>
      <c r="IT249" s="34"/>
      <c r="IU249" s="34"/>
      <c r="IV249" s="34"/>
      <c r="IW249" s="34"/>
      <c r="IX249" s="34"/>
      <c r="IY249" s="34"/>
      <c r="IZ249" s="34"/>
      <c r="JA249" s="34"/>
      <c r="JB249" s="34"/>
      <c r="JC249" s="34"/>
      <c r="JD249" s="34"/>
      <c r="JE249" s="34"/>
      <c r="JF249" s="34"/>
      <c r="JG249" s="34"/>
      <c r="JH249" s="34"/>
      <c r="JI249" s="34"/>
      <c r="JJ249" s="34"/>
      <c r="JK249" s="34"/>
      <c r="JL249" s="34"/>
      <c r="JM249" s="34"/>
      <c r="JN249" s="34"/>
      <c r="JO249" s="34"/>
      <c r="JP249" s="34"/>
      <c r="JQ249" s="34"/>
      <c r="JR249" s="34"/>
      <c r="JS249" s="34"/>
      <c r="JT249" s="34"/>
      <c r="JU249" s="34"/>
      <c r="JV249" s="34"/>
      <c r="JW249" s="34"/>
      <c r="JX249" s="34"/>
      <c r="JY249" s="34"/>
      <c r="JZ249" s="34"/>
      <c r="KA249" s="34"/>
      <c r="KB249" s="34"/>
      <c r="KC249" s="34"/>
      <c r="KD249" s="34"/>
      <c r="KE249" s="34"/>
      <c r="KF249" s="34"/>
      <c r="KG249" s="34"/>
      <c r="KH249" s="34"/>
      <c r="KI249" s="34"/>
      <c r="KJ249" s="34"/>
      <c r="KK249" s="34"/>
      <c r="KL249" s="34"/>
      <c r="KM249" s="34"/>
      <c r="KN249" s="34"/>
      <c r="KO249" s="34"/>
      <c r="KP249" s="34"/>
      <c r="KQ249" s="34"/>
      <c r="KR249" s="34"/>
      <c r="KS249" s="34"/>
      <c r="KT249" s="34"/>
      <c r="KU249" s="34"/>
      <c r="KV249" s="34"/>
      <c r="KW249" s="34"/>
      <c r="KX249" s="34"/>
      <c r="KY249" s="34"/>
      <c r="KZ249" s="34"/>
      <c r="LA249" s="34"/>
      <c r="LB249" s="34"/>
      <c r="LC249" s="34"/>
      <c r="LD249" s="34"/>
      <c r="LE249" s="34"/>
      <c r="LF249" s="34"/>
      <c r="LG249" s="34"/>
      <c r="LH249" s="34"/>
      <c r="LI249" s="34"/>
      <c r="LJ249" s="34"/>
      <c r="LK249" s="34"/>
      <c r="LL249" s="34"/>
      <c r="LM249" s="34"/>
      <c r="LN249" s="34"/>
      <c r="LO249" s="34"/>
      <c r="LP249" s="34"/>
      <c r="LQ249" s="34"/>
      <c r="LR249" s="34"/>
      <c r="LS249" s="34"/>
      <c r="LT249" s="34"/>
      <c r="LU249" s="34"/>
      <c r="LV249" s="34"/>
      <c r="LW249" s="34"/>
      <c r="LX249" s="34"/>
      <c r="LY249" s="34"/>
      <c r="LZ249" s="34"/>
      <c r="MA249" s="34"/>
      <c r="MB249" s="34"/>
      <c r="MC249" s="34"/>
      <c r="MD249" s="34"/>
      <c r="ME249" s="34"/>
      <c r="MF249" s="34"/>
      <c r="MG249" s="34"/>
      <c r="MH249" s="34"/>
      <c r="MI249" s="34"/>
      <c r="MJ249" s="34"/>
      <c r="MK249" s="34"/>
      <c r="ML249" s="34"/>
      <c r="MM249" s="34"/>
      <c r="MN249" s="34"/>
      <c r="MO249" s="34"/>
      <c r="MP249" s="34"/>
      <c r="MQ249" s="34"/>
      <c r="MR249" s="34"/>
      <c r="MS249" s="34"/>
      <c r="MT249" s="34"/>
      <c r="MU249" s="34"/>
      <c r="MV249" s="34"/>
      <c r="MW249" s="34"/>
      <c r="MX249" s="34"/>
      <c r="MY249" s="34"/>
      <c r="MZ249" s="34"/>
      <c r="NA249" s="34"/>
      <c r="NB249" s="34"/>
      <c r="NC249" s="34"/>
      <c r="ND249" s="34"/>
      <c r="NE249" s="34"/>
      <c r="NF249" s="34"/>
      <c r="NG249" s="34"/>
      <c r="NH249" s="34"/>
      <c r="NI249" s="34"/>
      <c r="NJ249" s="34"/>
      <c r="NK249" s="34"/>
      <c r="NL249" s="34"/>
      <c r="NM249" s="34"/>
      <c r="NN249" s="34"/>
      <c r="NO249" s="34"/>
      <c r="NP249" s="34"/>
      <c r="NQ249" s="34"/>
      <c r="NR249" s="34"/>
      <c r="NS249" s="34"/>
      <c r="NT249" s="34"/>
      <c r="NU249" s="34"/>
      <c r="NV249" s="34"/>
      <c r="NW249" s="34"/>
      <c r="NX249" s="34"/>
      <c r="NY249" s="34"/>
      <c r="NZ249" s="34"/>
      <c r="OA249" s="34"/>
      <c r="OB249" s="34"/>
      <c r="OC249" s="34"/>
      <c r="OD249" s="34"/>
      <c r="OE249" s="34"/>
      <c r="OF249" s="34"/>
      <c r="OG249" s="34"/>
      <c r="OH249" s="34"/>
      <c r="OI249" s="34"/>
      <c r="OJ249" s="34"/>
      <c r="OK249" s="34"/>
      <c r="OL249" s="34"/>
      <c r="OM249" s="34"/>
      <c r="ON249" s="34"/>
      <c r="OO249" s="34"/>
      <c r="OP249" s="34"/>
      <c r="OQ249" s="34"/>
      <c r="OR249" s="34"/>
      <c r="OS249" s="34"/>
      <c r="OT249" s="34"/>
      <c r="OU249" s="34"/>
      <c r="OV249" s="34"/>
      <c r="OW249" s="34"/>
      <c r="OX249" s="34"/>
      <c r="OY249" s="34"/>
      <c r="OZ249" s="34"/>
      <c r="PA249" s="34"/>
      <c r="PB249" s="34"/>
      <c r="PC249" s="34"/>
      <c r="PD249" s="34"/>
      <c r="PE249" s="34"/>
      <c r="PF249" s="34"/>
      <c r="PG249" s="34"/>
      <c r="PH249" s="34"/>
      <c r="PI249" s="34"/>
      <c r="PJ249" s="34"/>
      <c r="PK249" s="34"/>
      <c r="PL249" s="34"/>
      <c r="PM249" s="34"/>
      <c r="PN249" s="34"/>
      <c r="PO249" s="34"/>
      <c r="PP249" s="34"/>
      <c r="PQ249" s="34"/>
      <c r="PR249" s="34"/>
      <c r="PS249" s="34"/>
      <c r="PT249" s="34"/>
      <c r="PU249" s="34"/>
      <c r="PV249" s="34"/>
      <c r="PW249" s="34"/>
      <c r="PX249" s="34"/>
      <c r="PY249" s="34"/>
      <c r="PZ249" s="34"/>
      <c r="QA249" s="34"/>
      <c r="QB249" s="34"/>
      <c r="QC249" s="34"/>
      <c r="QD249" s="34"/>
      <c r="QE249" s="34"/>
      <c r="QF249" s="34"/>
      <c r="QG249" s="34"/>
      <c r="QH249" s="34"/>
      <c r="QI249" s="34"/>
      <c r="QJ249" s="34"/>
      <c r="QK249" s="34"/>
      <c r="QL249" s="34"/>
      <c r="QM249" s="34"/>
      <c r="QN249" s="34"/>
      <c r="QO249" s="34"/>
      <c r="QP249" s="34"/>
      <c r="QQ249" s="34"/>
      <c r="QR249" s="34"/>
      <c r="QS249" s="34"/>
      <c r="QT249" s="34"/>
      <c r="QU249" s="34"/>
      <c r="QV249" s="34"/>
      <c r="QW249" s="34"/>
      <c r="QX249" s="34"/>
      <c r="QY249" s="34"/>
      <c r="QZ249" s="34"/>
      <c r="RA249" s="34"/>
      <c r="RB249" s="34"/>
      <c r="RC249" s="34"/>
      <c r="RD249" s="34"/>
      <c r="RE249" s="34"/>
      <c r="RF249" s="34"/>
      <c r="RG249" s="34"/>
      <c r="RH249" s="34"/>
      <c r="RI249" s="34"/>
      <c r="RJ249" s="34"/>
      <c r="RK249" s="34"/>
      <c r="RL249" s="34"/>
      <c r="RM249" s="34"/>
      <c r="RN249" s="34"/>
      <c r="RO249" s="34"/>
      <c r="RP249" s="34"/>
      <c r="RQ249" s="34"/>
      <c r="RR249" s="34"/>
      <c r="RS249" s="34"/>
      <c r="RT249" s="34"/>
      <c r="RU249" s="34"/>
      <c r="RV249" s="34"/>
      <c r="RW249" s="34"/>
      <c r="RX249" s="34"/>
      <c r="RY249" s="34"/>
      <c r="RZ249" s="34"/>
      <c r="SA249" s="34"/>
      <c r="SB249" s="34"/>
      <c r="SC249" s="34"/>
      <c r="SD249" s="34"/>
      <c r="SE249" s="34"/>
      <c r="SF249" s="34"/>
      <c r="SG249" s="34"/>
      <c r="SH249" s="34"/>
      <c r="SI249" s="34"/>
      <c r="SJ249" s="34"/>
      <c r="SK249" s="34"/>
      <c r="SL249" s="34"/>
      <c r="SM249" s="34"/>
      <c r="SN249" s="34"/>
      <c r="SO249" s="34"/>
      <c r="SP249" s="34"/>
      <c r="SQ249" s="34"/>
      <c r="SR249" s="34"/>
      <c r="SS249" s="34"/>
      <c r="ST249" s="34"/>
      <c r="SU249" s="34"/>
      <c r="SV249" s="34"/>
      <c r="SW249" s="34"/>
      <c r="SX249" s="34"/>
      <c r="SY249" s="34"/>
      <c r="SZ249" s="34"/>
      <c r="TA249" s="34"/>
      <c r="TB249" s="34"/>
      <c r="TC249" s="34"/>
      <c r="TD249" s="34"/>
      <c r="TE249" s="34"/>
      <c r="TF249" s="34"/>
      <c r="TG249" s="34"/>
      <c r="TH249" s="34"/>
      <c r="TI249" s="34"/>
      <c r="TJ249" s="34"/>
      <c r="TK249" s="34"/>
      <c r="TL249" s="34"/>
      <c r="TM249" s="34"/>
      <c r="TN249" s="34"/>
      <c r="TO249" s="34"/>
      <c r="TP249" s="34"/>
      <c r="TQ249" s="34"/>
      <c r="TR249" s="34"/>
      <c r="TS249" s="34"/>
      <c r="TT249" s="34"/>
      <c r="TU249" s="34"/>
      <c r="TV249" s="34"/>
      <c r="TW249" s="34"/>
      <c r="TX249" s="34"/>
      <c r="TY249" s="34"/>
      <c r="TZ249" s="34"/>
      <c r="UA249" s="34"/>
      <c r="UB249" s="34"/>
      <c r="UC249" s="34"/>
      <c r="UD249" s="34"/>
      <c r="UE249" s="34"/>
      <c r="UF249" s="34"/>
      <c r="UG249" s="34"/>
      <c r="UH249" s="34"/>
      <c r="UI249" s="34"/>
      <c r="UJ249" s="34"/>
      <c r="UK249" s="34"/>
      <c r="UL249" s="34"/>
      <c r="UM249" s="34"/>
      <c r="UN249" s="34"/>
      <c r="UO249" s="34"/>
      <c r="UP249" s="34"/>
      <c r="UQ249" s="34"/>
      <c r="UR249" s="34"/>
      <c r="US249" s="34"/>
      <c r="UT249" s="34"/>
      <c r="UU249" s="34"/>
      <c r="UV249" s="34"/>
      <c r="UW249" s="34"/>
      <c r="UX249" s="34"/>
      <c r="UY249" s="34"/>
      <c r="UZ249" s="34"/>
      <c r="VA249" s="34"/>
      <c r="VB249" s="34"/>
      <c r="VC249" s="34"/>
      <c r="VD249" s="34"/>
      <c r="VE249" s="34"/>
      <c r="VF249" s="34"/>
      <c r="VG249" s="34"/>
      <c r="VH249" s="34"/>
      <c r="VI249" s="34"/>
      <c r="VJ249" s="34"/>
      <c r="VK249" s="34"/>
      <c r="VL249" s="34"/>
      <c r="VM249" s="34"/>
      <c r="VN249" s="34"/>
      <c r="VO249" s="34"/>
      <c r="VP249" s="34"/>
      <c r="VQ249" s="34"/>
      <c r="VR249" s="34"/>
      <c r="VS249" s="34"/>
      <c r="VT249" s="34"/>
      <c r="VU249" s="34"/>
      <c r="VV249" s="34"/>
      <c r="VW249" s="34"/>
      <c r="VX249" s="34"/>
      <c r="VY249" s="34"/>
      <c r="VZ249" s="34"/>
      <c r="WA249" s="34"/>
      <c r="WB249" s="34"/>
      <c r="WC249" s="34"/>
      <c r="WD249" s="34"/>
      <c r="WE249" s="34"/>
      <c r="WF249" s="34"/>
      <c r="WG249" s="34"/>
      <c r="WH249" s="34"/>
      <c r="WI249" s="34"/>
      <c r="WJ249" s="34"/>
      <c r="WK249" s="34"/>
      <c r="WL249" s="34"/>
      <c r="WM249" s="34"/>
      <c r="WN249" s="34"/>
      <c r="WO249" s="34"/>
      <c r="WP249" s="34"/>
      <c r="WQ249" s="34"/>
      <c r="WR249" s="34"/>
      <c r="WS249" s="34"/>
      <c r="WT249" s="34"/>
      <c r="WU249" s="34"/>
      <c r="WV249" s="34"/>
      <c r="WW249" s="34"/>
      <c r="WX249" s="34"/>
      <c r="WY249" s="34"/>
      <c r="WZ249" s="34"/>
      <c r="XA249" s="34"/>
      <c r="XB249" s="34"/>
      <c r="XC249" s="34"/>
      <c r="XD249" s="34"/>
      <c r="XE249" s="34"/>
      <c r="XF249" s="34"/>
      <c r="XG249" s="34"/>
      <c r="XH249" s="34"/>
      <c r="XI249" s="34"/>
      <c r="XJ249" s="34"/>
      <c r="XK249" s="34"/>
      <c r="XL249" s="34"/>
      <c r="XM249" s="34"/>
      <c r="XN249" s="34"/>
      <c r="XO249" s="34"/>
      <c r="XP249" s="34"/>
      <c r="XQ249" s="34"/>
      <c r="XR249" s="34"/>
      <c r="XS249" s="34"/>
      <c r="XT249" s="34"/>
      <c r="XU249" s="34"/>
      <c r="XV249" s="34"/>
      <c r="XW249" s="34"/>
      <c r="XX249" s="34"/>
      <c r="XY249" s="34"/>
      <c r="XZ249" s="34"/>
      <c r="YA249" s="34"/>
      <c r="YB249" s="34"/>
      <c r="YC249" s="34"/>
      <c r="YD249" s="34"/>
      <c r="YE249" s="34"/>
      <c r="YF249" s="34"/>
      <c r="YG249" s="34"/>
      <c r="YH249" s="34"/>
      <c r="YI249" s="34"/>
      <c r="YJ249" s="34"/>
      <c r="YK249" s="34"/>
      <c r="YL249" s="34"/>
      <c r="YM249" s="34"/>
      <c r="YN249" s="34"/>
      <c r="YO249" s="34"/>
      <c r="YP249" s="34"/>
      <c r="YQ249" s="34"/>
      <c r="YR249" s="34"/>
      <c r="YS249" s="34"/>
      <c r="YT249" s="34"/>
      <c r="YU249" s="34"/>
      <c r="YV249" s="34"/>
      <c r="YW249" s="34"/>
      <c r="YX249" s="34"/>
      <c r="YY249" s="34"/>
      <c r="YZ249" s="34"/>
      <c r="ZA249" s="34"/>
      <c r="ZB249" s="34"/>
      <c r="ZC249" s="34"/>
      <c r="ZD249" s="34"/>
      <c r="ZE249" s="34"/>
      <c r="ZF249" s="34"/>
      <c r="ZG249" s="34"/>
      <c r="ZH249" s="34"/>
      <c r="ZI249" s="34"/>
      <c r="ZJ249" s="34"/>
      <c r="ZK249" s="34"/>
      <c r="ZL249" s="34"/>
      <c r="ZM249" s="34"/>
      <c r="ZN249" s="34"/>
      <c r="ZO249" s="34"/>
      <c r="ZP249" s="34"/>
      <c r="ZQ249" s="34"/>
      <c r="ZR249" s="34"/>
      <c r="ZS249" s="34"/>
      <c r="ZT249" s="34"/>
      <c r="ZU249" s="34"/>
      <c r="ZV249" s="34"/>
      <c r="ZW249" s="34"/>
      <c r="ZX249" s="34"/>
      <c r="ZY249" s="34"/>
      <c r="ZZ249" s="34"/>
      <c r="AAA249" s="34"/>
      <c r="AAB249" s="34"/>
      <c r="AAC249" s="34"/>
      <c r="AAD249" s="34"/>
      <c r="AAE249" s="34"/>
      <c r="AAF249" s="34"/>
      <c r="AAG249" s="34"/>
      <c r="AAH249" s="34"/>
      <c r="AAI249" s="34"/>
      <c r="AAJ249" s="34"/>
      <c r="AAK249" s="34"/>
      <c r="AAL249" s="34"/>
      <c r="AAM249" s="34"/>
      <c r="AAN249" s="34"/>
      <c r="AAO249" s="34"/>
      <c r="AAP249" s="34"/>
      <c r="AAQ249" s="34"/>
      <c r="AAR249" s="34"/>
      <c r="AAS249" s="34"/>
      <c r="AAT249" s="34"/>
      <c r="AAU249" s="34"/>
      <c r="AAV249" s="34"/>
      <c r="AAW249" s="34"/>
      <c r="AAX249" s="34"/>
      <c r="AAY249" s="34"/>
      <c r="AAZ249" s="34"/>
      <c r="ABA249" s="34"/>
      <c r="ABB249" s="34"/>
      <c r="ABC249" s="34"/>
      <c r="ABD249" s="34"/>
      <c r="ABE249" s="34"/>
      <c r="ABF249" s="34"/>
      <c r="ABG249" s="34"/>
      <c r="ABH249" s="34"/>
      <c r="ABI249" s="34"/>
      <c r="ABJ249" s="34"/>
      <c r="ABK249" s="34"/>
      <c r="ABL249" s="34"/>
      <c r="ABM249" s="34"/>
      <c r="ABN249" s="34"/>
      <c r="ABO249" s="34"/>
      <c r="ABP249" s="34"/>
      <c r="ABQ249" s="34"/>
      <c r="ABR249" s="34"/>
      <c r="ABS249" s="34"/>
      <c r="ABT249" s="34"/>
      <c r="ABU249" s="34"/>
      <c r="ABV249" s="34"/>
      <c r="ABW249" s="34"/>
      <c r="ABX249" s="34"/>
      <c r="ABY249" s="34"/>
      <c r="ABZ249" s="34"/>
      <c r="ACA249" s="34"/>
      <c r="ACB249" s="34"/>
      <c r="ACC249" s="34"/>
      <c r="ACD249" s="34"/>
      <c r="ACE249" s="34"/>
      <c r="ACF249" s="34"/>
      <c r="ACG249" s="34"/>
      <c r="ACH249" s="34"/>
      <c r="ACI249" s="34"/>
      <c r="ACJ249" s="34"/>
      <c r="ACK249" s="34"/>
      <c r="ACL249" s="34"/>
      <c r="ACM249" s="34"/>
      <c r="ACN249" s="34"/>
      <c r="ACO249" s="34"/>
      <c r="ACP249" s="34"/>
      <c r="ACQ249" s="34"/>
      <c r="ACR249" s="34"/>
      <c r="ACS249" s="34"/>
      <c r="ACT249" s="34"/>
      <c r="ACU249" s="34"/>
      <c r="ACV249" s="34"/>
      <c r="ACW249" s="34"/>
      <c r="ACX249" s="34"/>
      <c r="ACY249" s="34"/>
      <c r="ACZ249" s="34"/>
      <c r="ADA249" s="34"/>
      <c r="ADB249" s="34"/>
      <c r="ADC249" s="34"/>
      <c r="ADD249" s="34"/>
      <c r="ADE249" s="34"/>
      <c r="ADF249" s="34"/>
      <c r="ADG249" s="34"/>
      <c r="ADH249" s="34"/>
      <c r="ADI249" s="34"/>
      <c r="ADJ249" s="34"/>
      <c r="ADK249" s="34"/>
      <c r="ADL249" s="34"/>
      <c r="ADM249" s="34"/>
      <c r="ADN249" s="34"/>
      <c r="ADO249" s="34"/>
      <c r="ADP249" s="34"/>
      <c r="ADQ249" s="34"/>
      <c r="ADR249" s="34"/>
      <c r="ADS249" s="34"/>
      <c r="ADT249" s="34"/>
      <c r="ADU249" s="34"/>
      <c r="ADV249" s="34"/>
      <c r="ADW249" s="34"/>
      <c r="ADX249" s="34"/>
      <c r="ADY249" s="34"/>
      <c r="ADZ249" s="34"/>
      <c r="AEA249" s="34"/>
      <c r="AEB249" s="34"/>
      <c r="AEC249" s="34"/>
      <c r="AED249" s="34"/>
      <c r="AEE249" s="34"/>
      <c r="AEF249" s="34"/>
      <c r="AEG249" s="34"/>
      <c r="AEH249" s="34"/>
      <c r="AEI249" s="34"/>
      <c r="AEJ249" s="34"/>
      <c r="AEK249" s="34"/>
      <c r="AEL249" s="34"/>
      <c r="AEM249" s="34"/>
      <c r="AEN249" s="34"/>
      <c r="AEO249" s="34"/>
      <c r="AEP249" s="34"/>
      <c r="AEQ249" s="34"/>
      <c r="AER249" s="34"/>
      <c r="AES249" s="34"/>
      <c r="AET249" s="34"/>
      <c r="AEU249" s="34"/>
      <c r="AEV249" s="34"/>
      <c r="AEW249" s="34"/>
      <c r="AEX249" s="34"/>
      <c r="AEY249" s="34"/>
      <c r="AEZ249" s="34"/>
      <c r="AFA249" s="34"/>
      <c r="AFB249" s="34"/>
      <c r="AFC249" s="34"/>
      <c r="AFD249" s="34"/>
      <c r="AFE249" s="34"/>
      <c r="AFF249" s="34"/>
      <c r="AFG249" s="34"/>
      <c r="AFH249" s="34"/>
      <c r="AFI249" s="34"/>
      <c r="AFJ249" s="34"/>
      <c r="AFK249" s="34"/>
      <c r="AFL249" s="34"/>
      <c r="AFM249" s="34"/>
      <c r="AFN249" s="34"/>
      <c r="AFO249" s="34"/>
      <c r="AFP249" s="34"/>
      <c r="AFQ249" s="34"/>
      <c r="AFR249" s="34"/>
      <c r="AFS249" s="34"/>
      <c r="AFT249" s="34"/>
      <c r="AFU249" s="34"/>
      <c r="AFV249" s="34"/>
      <c r="AFW249" s="34"/>
      <c r="AFX249" s="34"/>
      <c r="AFY249" s="34"/>
      <c r="AFZ249" s="34"/>
      <c r="AGA249" s="34"/>
      <c r="AGB249" s="34"/>
      <c r="AGC249" s="34"/>
      <c r="AGD249" s="34"/>
      <c r="AGE249" s="34"/>
      <c r="AGF249" s="34"/>
      <c r="AGG249" s="34"/>
      <c r="AGH249" s="34"/>
      <c r="AGI249" s="34"/>
      <c r="AGJ249" s="34"/>
      <c r="AGK249" s="34"/>
      <c r="AGL249" s="34"/>
      <c r="AGM249" s="34"/>
      <c r="AGN249" s="34"/>
      <c r="AGO249" s="34"/>
      <c r="AGP249" s="34"/>
      <c r="AGQ249" s="34"/>
      <c r="AGR249" s="34"/>
      <c r="AGS249" s="34"/>
      <c r="AGT249" s="34"/>
      <c r="AGU249" s="34"/>
      <c r="AGV249" s="34"/>
      <c r="AGW249" s="34"/>
      <c r="AGX249" s="34"/>
      <c r="AGY249" s="34"/>
      <c r="AGZ249" s="34"/>
      <c r="AHA249" s="34"/>
      <c r="AHB249" s="34"/>
      <c r="AHC249" s="34"/>
      <c r="AHD249" s="34"/>
      <c r="AHE249" s="34"/>
      <c r="AHF249" s="34"/>
      <c r="AHG249" s="34"/>
      <c r="AHH249" s="34"/>
      <c r="AHI249" s="34"/>
      <c r="AHJ249" s="34"/>
      <c r="AHK249" s="34"/>
      <c r="AHL249" s="34"/>
      <c r="AHM249" s="34"/>
      <c r="AHN249" s="34"/>
      <c r="AHO249" s="34"/>
      <c r="AHP249" s="34"/>
      <c r="AHQ249" s="34"/>
      <c r="AHR249" s="34"/>
      <c r="AHS249" s="34"/>
      <c r="AHT249" s="34"/>
      <c r="AHU249" s="34"/>
      <c r="AHV249" s="34"/>
      <c r="AHW249" s="34"/>
      <c r="AHX249" s="34"/>
      <c r="AHY249" s="34"/>
      <c r="AHZ249" s="34"/>
      <c r="AIA249" s="34"/>
      <c r="AIB249" s="34"/>
      <c r="AIC249" s="34"/>
      <c r="AID249" s="34"/>
      <c r="AIE249" s="34"/>
      <c r="AIF249" s="34"/>
      <c r="AIG249" s="34"/>
      <c r="AIH249" s="34"/>
      <c r="AII249" s="34"/>
      <c r="AIJ249" s="34"/>
      <c r="AIK249" s="34"/>
      <c r="AIL249" s="34"/>
      <c r="AIM249" s="34"/>
      <c r="AIN249" s="34"/>
      <c r="AIO249" s="34"/>
      <c r="AIP249" s="34"/>
      <c r="AIQ249" s="34"/>
      <c r="AIR249" s="34"/>
      <c r="AIS249" s="34"/>
      <c r="AIT249" s="34"/>
      <c r="AIU249" s="34"/>
      <c r="AIV249" s="34"/>
      <c r="AIW249" s="34"/>
      <c r="AIX249" s="34"/>
      <c r="AIY249" s="34"/>
      <c r="AIZ249" s="34"/>
      <c r="AJA249" s="34"/>
      <c r="AJB249" s="34"/>
      <c r="AJC249" s="34"/>
      <c r="AJD249" s="34"/>
      <c r="AJE249" s="34"/>
      <c r="AJF249" s="34"/>
      <c r="AJG249" s="34"/>
      <c r="AJH249" s="34"/>
      <c r="AJI249" s="34"/>
      <c r="AJJ249" s="34"/>
      <c r="AJK249" s="34"/>
      <c r="AJL249" s="34"/>
      <c r="AJM249" s="34"/>
      <c r="AJN249" s="34"/>
      <c r="AJO249" s="34"/>
      <c r="AJP249" s="34"/>
      <c r="AJQ249" s="34"/>
      <c r="AJR249" s="34"/>
      <c r="AJS249" s="34"/>
      <c r="AJT249" s="34"/>
      <c r="AJU249" s="34"/>
      <c r="AJV249" s="34"/>
      <c r="AJW249" s="34"/>
      <c r="AJX249" s="34"/>
      <c r="AJY249" s="34"/>
      <c r="AJZ249" s="34"/>
      <c r="AKA249" s="34"/>
      <c r="AKB249" s="34"/>
      <c r="AKC249" s="34"/>
      <c r="AKD249" s="34"/>
      <c r="AKE249" s="34"/>
      <c r="AKF249" s="34"/>
      <c r="AKG249" s="34"/>
      <c r="AKH249" s="34"/>
      <c r="AKI249" s="34"/>
      <c r="AKJ249" s="34"/>
      <c r="AKK249" s="34"/>
      <c r="AKL249" s="34"/>
      <c r="AKM249" s="34"/>
      <c r="AKN249" s="34"/>
      <c r="AKO249" s="34"/>
      <c r="AKP249" s="34"/>
      <c r="AKQ249" s="34"/>
      <c r="AKR249" s="34"/>
      <c r="AKS249" s="34"/>
      <c r="AKT249" s="34"/>
      <c r="AKU249" s="34"/>
      <c r="AKV249" s="34"/>
      <c r="AKW249" s="34"/>
      <c r="AKX249" s="34"/>
      <c r="AKY249" s="34"/>
      <c r="AKZ249" s="34"/>
      <c r="ALA249" s="34"/>
      <c r="ALB249" s="34"/>
      <c r="ALC249" s="34"/>
      <c r="ALD249" s="34"/>
      <c r="ALE249" s="34"/>
      <c r="ALF249" s="34"/>
      <c r="ALG249" s="34"/>
      <c r="ALH249" s="34"/>
      <c r="ALI249" s="34"/>
      <c r="ALJ249" s="34"/>
      <c r="ALK249" s="34"/>
      <c r="ALL249" s="34"/>
      <c r="ALM249" s="34"/>
      <c r="ALN249" s="34"/>
      <c r="ALO249" s="34"/>
      <c r="ALP249" s="34"/>
      <c r="ALQ249" s="34"/>
      <c r="ALR249" s="34"/>
      <c r="ALS249" s="34"/>
      <c r="ALT249" s="34"/>
      <c r="ALU249" s="34"/>
      <c r="ALV249" s="34"/>
      <c r="ALW249" s="34"/>
      <c r="ALX249" s="34"/>
      <c r="ALY249" s="34"/>
      <c r="ALZ249" s="34"/>
      <c r="AMA249" s="34"/>
      <c r="AMB249" s="34"/>
      <c r="AMC249" s="34"/>
      <c r="AMD249" s="34"/>
      <c r="AME249" s="34"/>
      <c r="AMF249" s="34"/>
      <c r="AMG249" s="34"/>
      <c r="AMH249" s="34"/>
      <c r="AMI249" s="34"/>
      <c r="AMJ249" s="34"/>
      <c r="AMK249" s="34"/>
    </row>
    <row r="250" spans="1:1025" ht="15.75" x14ac:dyDescent="0.25">
      <c r="A250" s="34"/>
      <c r="B250" s="9" t="s">
        <v>12</v>
      </c>
      <c r="C250" s="30"/>
      <c r="D250" s="32"/>
      <c r="E250" s="21"/>
      <c r="F250" s="34"/>
      <c r="G250" s="118" t="s">
        <v>5</v>
      </c>
      <c r="H250" s="70">
        <f>K140</f>
        <v>0</v>
      </c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4"/>
      <c r="BM250" s="34"/>
      <c r="BN250" s="34"/>
      <c r="BO250" s="34"/>
      <c r="BP250" s="34"/>
      <c r="BQ250" s="34"/>
      <c r="BR250" s="34"/>
      <c r="BS250" s="34"/>
      <c r="BT250" s="34"/>
      <c r="BU250" s="34"/>
      <c r="BV250" s="34"/>
      <c r="BW250" s="34"/>
      <c r="BX250" s="34"/>
      <c r="BY250" s="34"/>
      <c r="BZ250" s="34"/>
      <c r="CA250" s="34"/>
      <c r="CB250" s="34"/>
      <c r="CC250" s="34"/>
      <c r="CD250" s="34"/>
      <c r="CE250" s="34"/>
      <c r="CF250" s="34"/>
      <c r="CG250" s="34"/>
      <c r="CH250" s="34"/>
      <c r="CI250" s="34"/>
      <c r="CJ250" s="34"/>
      <c r="CK250" s="34"/>
      <c r="CL250" s="34"/>
      <c r="CM250" s="34"/>
      <c r="CN250" s="34"/>
      <c r="CO250" s="34"/>
      <c r="CP250" s="34"/>
      <c r="CQ250" s="34"/>
      <c r="CR250" s="34"/>
      <c r="CS250" s="34"/>
      <c r="CT250" s="34"/>
      <c r="CU250" s="34"/>
      <c r="CV250" s="34"/>
      <c r="CW250" s="34"/>
      <c r="CX250" s="34"/>
      <c r="CY250" s="34"/>
      <c r="CZ250" s="34"/>
      <c r="DA250" s="34"/>
      <c r="DB250" s="34"/>
      <c r="DC250" s="34"/>
      <c r="DD250" s="34"/>
      <c r="DE250" s="34"/>
      <c r="DF250" s="34"/>
      <c r="DG250" s="34"/>
      <c r="DH250" s="34"/>
      <c r="DI250" s="34"/>
      <c r="DJ250" s="34"/>
      <c r="DK250" s="34"/>
      <c r="DL250" s="34"/>
      <c r="DM250" s="34"/>
      <c r="DN250" s="34"/>
      <c r="DO250" s="34"/>
      <c r="DP250" s="34"/>
      <c r="DQ250" s="34"/>
      <c r="DR250" s="34"/>
      <c r="DS250" s="34"/>
      <c r="DT250" s="34"/>
      <c r="DU250" s="34"/>
      <c r="DV250" s="34"/>
      <c r="DW250" s="34"/>
      <c r="DX250" s="34"/>
      <c r="DY250" s="34"/>
      <c r="DZ250" s="34"/>
      <c r="EA250" s="34"/>
      <c r="EB250" s="34"/>
      <c r="EC250" s="34"/>
      <c r="ED250" s="34"/>
      <c r="EE250" s="34"/>
      <c r="EF250" s="34"/>
      <c r="EG250" s="34"/>
      <c r="EH250" s="34"/>
      <c r="EI250" s="34"/>
      <c r="EJ250" s="34"/>
      <c r="EK250" s="34"/>
      <c r="EL250" s="34"/>
      <c r="EM250" s="34"/>
      <c r="EN250" s="34"/>
      <c r="EO250" s="34"/>
      <c r="EP250" s="34"/>
      <c r="EQ250" s="34"/>
      <c r="ER250" s="34"/>
      <c r="ES250" s="34"/>
      <c r="ET250" s="34"/>
      <c r="EU250" s="34"/>
      <c r="EV250" s="34"/>
      <c r="EW250" s="34"/>
      <c r="EX250" s="34"/>
      <c r="EY250" s="34"/>
      <c r="EZ250" s="34"/>
      <c r="FA250" s="34"/>
      <c r="FB250" s="34"/>
      <c r="FC250" s="34"/>
      <c r="FD250" s="34"/>
      <c r="FE250" s="34"/>
      <c r="FF250" s="34"/>
      <c r="FG250" s="34"/>
      <c r="FH250" s="34"/>
      <c r="FI250" s="34"/>
      <c r="FJ250" s="34"/>
      <c r="FK250" s="34"/>
      <c r="FL250" s="34"/>
      <c r="FM250" s="34"/>
      <c r="FN250" s="34"/>
      <c r="FO250" s="34"/>
      <c r="FP250" s="34"/>
      <c r="FQ250" s="34"/>
      <c r="FR250" s="34"/>
      <c r="FS250" s="34"/>
      <c r="FT250" s="34"/>
      <c r="FU250" s="34"/>
      <c r="FV250" s="34"/>
      <c r="FW250" s="34"/>
      <c r="FX250" s="34"/>
      <c r="FY250" s="34"/>
      <c r="FZ250" s="34"/>
      <c r="GA250" s="34"/>
      <c r="GB250" s="34"/>
      <c r="GC250" s="34"/>
      <c r="GD250" s="34"/>
      <c r="GE250" s="34"/>
      <c r="GF250" s="34"/>
      <c r="GG250" s="34"/>
      <c r="GH250" s="34"/>
      <c r="GI250" s="34"/>
      <c r="GJ250" s="34"/>
      <c r="GK250" s="34"/>
      <c r="GL250" s="34"/>
      <c r="GM250" s="34"/>
      <c r="GN250" s="34"/>
      <c r="GO250" s="34"/>
      <c r="GP250" s="34"/>
      <c r="GQ250" s="34"/>
      <c r="GR250" s="34"/>
      <c r="GS250" s="34"/>
      <c r="GT250" s="34"/>
      <c r="GU250" s="34"/>
      <c r="GV250" s="34"/>
      <c r="GW250" s="34"/>
      <c r="GX250" s="34"/>
      <c r="GY250" s="34"/>
      <c r="GZ250" s="34"/>
      <c r="HA250" s="34"/>
      <c r="HB250" s="34"/>
      <c r="HC250" s="34"/>
      <c r="HD250" s="34"/>
      <c r="HE250" s="34"/>
      <c r="HF250" s="34"/>
      <c r="HG250" s="34"/>
      <c r="HH250" s="34"/>
      <c r="HI250" s="34"/>
      <c r="HJ250" s="34"/>
      <c r="HK250" s="34"/>
      <c r="HL250" s="34"/>
      <c r="HM250" s="34"/>
      <c r="HN250" s="34"/>
      <c r="HO250" s="34"/>
      <c r="HP250" s="34"/>
      <c r="HQ250" s="34"/>
      <c r="HR250" s="34"/>
      <c r="HS250" s="34"/>
      <c r="HT250" s="34"/>
      <c r="HU250" s="34"/>
      <c r="HV250" s="34"/>
      <c r="HW250" s="34"/>
      <c r="HX250" s="34"/>
      <c r="HY250" s="34"/>
      <c r="HZ250" s="34"/>
      <c r="IA250" s="34"/>
      <c r="IB250" s="34"/>
      <c r="IC250" s="34"/>
      <c r="ID250" s="34"/>
      <c r="IE250" s="34"/>
      <c r="IF250" s="34"/>
      <c r="IG250" s="34"/>
      <c r="IH250" s="34"/>
      <c r="II250" s="34"/>
      <c r="IJ250" s="34"/>
      <c r="IK250" s="34"/>
      <c r="IL250" s="34"/>
      <c r="IM250" s="34"/>
      <c r="IN250" s="34"/>
      <c r="IO250" s="34"/>
      <c r="IP250" s="34"/>
      <c r="IQ250" s="34"/>
      <c r="IR250" s="34"/>
      <c r="IS250" s="34"/>
      <c r="IT250" s="34"/>
      <c r="IU250" s="34"/>
      <c r="IV250" s="34"/>
      <c r="IW250" s="34"/>
      <c r="IX250" s="34"/>
      <c r="IY250" s="34"/>
      <c r="IZ250" s="34"/>
      <c r="JA250" s="34"/>
      <c r="JB250" s="34"/>
      <c r="JC250" s="34"/>
      <c r="JD250" s="34"/>
      <c r="JE250" s="34"/>
      <c r="JF250" s="34"/>
      <c r="JG250" s="34"/>
      <c r="JH250" s="34"/>
      <c r="JI250" s="34"/>
      <c r="JJ250" s="34"/>
      <c r="JK250" s="34"/>
      <c r="JL250" s="34"/>
      <c r="JM250" s="34"/>
      <c r="JN250" s="34"/>
      <c r="JO250" s="34"/>
      <c r="JP250" s="34"/>
      <c r="JQ250" s="34"/>
      <c r="JR250" s="34"/>
      <c r="JS250" s="34"/>
      <c r="JT250" s="34"/>
      <c r="JU250" s="34"/>
      <c r="JV250" s="34"/>
      <c r="JW250" s="34"/>
      <c r="JX250" s="34"/>
      <c r="JY250" s="34"/>
      <c r="JZ250" s="34"/>
      <c r="KA250" s="34"/>
      <c r="KB250" s="34"/>
      <c r="KC250" s="34"/>
      <c r="KD250" s="34"/>
      <c r="KE250" s="34"/>
      <c r="KF250" s="34"/>
      <c r="KG250" s="34"/>
      <c r="KH250" s="34"/>
      <c r="KI250" s="34"/>
      <c r="KJ250" s="34"/>
      <c r="KK250" s="34"/>
      <c r="KL250" s="34"/>
      <c r="KM250" s="34"/>
      <c r="KN250" s="34"/>
      <c r="KO250" s="34"/>
      <c r="KP250" s="34"/>
      <c r="KQ250" s="34"/>
      <c r="KR250" s="34"/>
      <c r="KS250" s="34"/>
      <c r="KT250" s="34"/>
      <c r="KU250" s="34"/>
      <c r="KV250" s="34"/>
      <c r="KW250" s="34"/>
      <c r="KX250" s="34"/>
      <c r="KY250" s="34"/>
      <c r="KZ250" s="34"/>
      <c r="LA250" s="34"/>
      <c r="LB250" s="34"/>
      <c r="LC250" s="34"/>
      <c r="LD250" s="34"/>
      <c r="LE250" s="34"/>
      <c r="LF250" s="34"/>
      <c r="LG250" s="34"/>
      <c r="LH250" s="34"/>
      <c r="LI250" s="34"/>
      <c r="LJ250" s="34"/>
      <c r="LK250" s="34"/>
      <c r="LL250" s="34"/>
      <c r="LM250" s="34"/>
      <c r="LN250" s="34"/>
      <c r="LO250" s="34"/>
      <c r="LP250" s="34"/>
      <c r="LQ250" s="34"/>
      <c r="LR250" s="34"/>
      <c r="LS250" s="34"/>
      <c r="LT250" s="34"/>
      <c r="LU250" s="34"/>
      <c r="LV250" s="34"/>
      <c r="LW250" s="34"/>
      <c r="LX250" s="34"/>
      <c r="LY250" s="34"/>
      <c r="LZ250" s="34"/>
      <c r="MA250" s="34"/>
      <c r="MB250" s="34"/>
      <c r="MC250" s="34"/>
      <c r="MD250" s="34"/>
      <c r="ME250" s="34"/>
      <c r="MF250" s="34"/>
      <c r="MG250" s="34"/>
      <c r="MH250" s="34"/>
      <c r="MI250" s="34"/>
      <c r="MJ250" s="34"/>
      <c r="MK250" s="34"/>
      <c r="ML250" s="34"/>
      <c r="MM250" s="34"/>
      <c r="MN250" s="34"/>
      <c r="MO250" s="34"/>
      <c r="MP250" s="34"/>
      <c r="MQ250" s="34"/>
      <c r="MR250" s="34"/>
      <c r="MS250" s="34"/>
      <c r="MT250" s="34"/>
      <c r="MU250" s="34"/>
      <c r="MV250" s="34"/>
      <c r="MW250" s="34"/>
      <c r="MX250" s="34"/>
      <c r="MY250" s="34"/>
      <c r="MZ250" s="34"/>
      <c r="NA250" s="34"/>
      <c r="NB250" s="34"/>
      <c r="NC250" s="34"/>
      <c r="ND250" s="34"/>
      <c r="NE250" s="34"/>
      <c r="NF250" s="34"/>
      <c r="NG250" s="34"/>
      <c r="NH250" s="34"/>
      <c r="NI250" s="34"/>
      <c r="NJ250" s="34"/>
      <c r="NK250" s="34"/>
      <c r="NL250" s="34"/>
      <c r="NM250" s="34"/>
      <c r="NN250" s="34"/>
      <c r="NO250" s="34"/>
      <c r="NP250" s="34"/>
      <c r="NQ250" s="34"/>
      <c r="NR250" s="34"/>
      <c r="NS250" s="34"/>
      <c r="NT250" s="34"/>
      <c r="NU250" s="34"/>
      <c r="NV250" s="34"/>
      <c r="NW250" s="34"/>
      <c r="NX250" s="34"/>
      <c r="NY250" s="34"/>
      <c r="NZ250" s="34"/>
      <c r="OA250" s="34"/>
      <c r="OB250" s="34"/>
      <c r="OC250" s="34"/>
      <c r="OD250" s="34"/>
      <c r="OE250" s="34"/>
      <c r="OF250" s="34"/>
      <c r="OG250" s="34"/>
      <c r="OH250" s="34"/>
      <c r="OI250" s="34"/>
      <c r="OJ250" s="34"/>
      <c r="OK250" s="34"/>
      <c r="OL250" s="34"/>
      <c r="OM250" s="34"/>
      <c r="ON250" s="34"/>
      <c r="OO250" s="34"/>
      <c r="OP250" s="34"/>
      <c r="OQ250" s="34"/>
      <c r="OR250" s="34"/>
      <c r="OS250" s="34"/>
      <c r="OT250" s="34"/>
      <c r="OU250" s="34"/>
      <c r="OV250" s="34"/>
      <c r="OW250" s="34"/>
      <c r="OX250" s="34"/>
      <c r="OY250" s="34"/>
      <c r="OZ250" s="34"/>
      <c r="PA250" s="34"/>
      <c r="PB250" s="34"/>
      <c r="PC250" s="34"/>
      <c r="PD250" s="34"/>
      <c r="PE250" s="34"/>
      <c r="PF250" s="34"/>
      <c r="PG250" s="34"/>
      <c r="PH250" s="34"/>
      <c r="PI250" s="34"/>
      <c r="PJ250" s="34"/>
      <c r="PK250" s="34"/>
      <c r="PL250" s="34"/>
      <c r="PM250" s="34"/>
      <c r="PN250" s="34"/>
      <c r="PO250" s="34"/>
      <c r="PP250" s="34"/>
      <c r="PQ250" s="34"/>
      <c r="PR250" s="34"/>
      <c r="PS250" s="34"/>
      <c r="PT250" s="34"/>
      <c r="PU250" s="34"/>
      <c r="PV250" s="34"/>
      <c r="PW250" s="34"/>
      <c r="PX250" s="34"/>
      <c r="PY250" s="34"/>
      <c r="PZ250" s="34"/>
      <c r="QA250" s="34"/>
      <c r="QB250" s="34"/>
      <c r="QC250" s="34"/>
      <c r="QD250" s="34"/>
      <c r="QE250" s="34"/>
      <c r="QF250" s="34"/>
      <c r="QG250" s="34"/>
      <c r="QH250" s="34"/>
      <c r="QI250" s="34"/>
      <c r="QJ250" s="34"/>
      <c r="QK250" s="34"/>
      <c r="QL250" s="34"/>
      <c r="QM250" s="34"/>
      <c r="QN250" s="34"/>
      <c r="QO250" s="34"/>
      <c r="QP250" s="34"/>
      <c r="QQ250" s="34"/>
      <c r="QR250" s="34"/>
      <c r="QS250" s="34"/>
      <c r="QT250" s="34"/>
      <c r="QU250" s="34"/>
      <c r="QV250" s="34"/>
      <c r="QW250" s="34"/>
      <c r="QX250" s="34"/>
      <c r="QY250" s="34"/>
      <c r="QZ250" s="34"/>
      <c r="RA250" s="34"/>
      <c r="RB250" s="34"/>
      <c r="RC250" s="34"/>
      <c r="RD250" s="34"/>
      <c r="RE250" s="34"/>
      <c r="RF250" s="34"/>
      <c r="RG250" s="34"/>
      <c r="RH250" s="34"/>
      <c r="RI250" s="34"/>
      <c r="RJ250" s="34"/>
      <c r="RK250" s="34"/>
      <c r="RL250" s="34"/>
      <c r="RM250" s="34"/>
      <c r="RN250" s="34"/>
      <c r="RO250" s="34"/>
      <c r="RP250" s="34"/>
      <c r="RQ250" s="34"/>
      <c r="RR250" s="34"/>
      <c r="RS250" s="34"/>
      <c r="RT250" s="34"/>
      <c r="RU250" s="34"/>
      <c r="RV250" s="34"/>
      <c r="RW250" s="34"/>
      <c r="RX250" s="34"/>
      <c r="RY250" s="34"/>
      <c r="RZ250" s="34"/>
      <c r="SA250" s="34"/>
      <c r="SB250" s="34"/>
      <c r="SC250" s="34"/>
      <c r="SD250" s="34"/>
      <c r="SE250" s="34"/>
      <c r="SF250" s="34"/>
      <c r="SG250" s="34"/>
      <c r="SH250" s="34"/>
      <c r="SI250" s="34"/>
      <c r="SJ250" s="34"/>
      <c r="SK250" s="34"/>
      <c r="SL250" s="34"/>
      <c r="SM250" s="34"/>
      <c r="SN250" s="34"/>
      <c r="SO250" s="34"/>
      <c r="SP250" s="34"/>
      <c r="SQ250" s="34"/>
      <c r="SR250" s="34"/>
      <c r="SS250" s="34"/>
      <c r="ST250" s="34"/>
      <c r="SU250" s="34"/>
      <c r="SV250" s="34"/>
      <c r="SW250" s="34"/>
      <c r="SX250" s="34"/>
      <c r="SY250" s="34"/>
      <c r="SZ250" s="34"/>
      <c r="TA250" s="34"/>
      <c r="TB250" s="34"/>
      <c r="TC250" s="34"/>
      <c r="TD250" s="34"/>
      <c r="TE250" s="34"/>
      <c r="TF250" s="34"/>
      <c r="TG250" s="34"/>
      <c r="TH250" s="34"/>
      <c r="TI250" s="34"/>
      <c r="TJ250" s="34"/>
      <c r="TK250" s="34"/>
      <c r="TL250" s="34"/>
      <c r="TM250" s="34"/>
      <c r="TN250" s="34"/>
      <c r="TO250" s="34"/>
      <c r="TP250" s="34"/>
      <c r="TQ250" s="34"/>
      <c r="TR250" s="34"/>
      <c r="TS250" s="34"/>
      <c r="TT250" s="34"/>
      <c r="TU250" s="34"/>
      <c r="TV250" s="34"/>
      <c r="TW250" s="34"/>
      <c r="TX250" s="34"/>
      <c r="TY250" s="34"/>
      <c r="TZ250" s="34"/>
      <c r="UA250" s="34"/>
      <c r="UB250" s="34"/>
      <c r="UC250" s="34"/>
      <c r="UD250" s="34"/>
      <c r="UE250" s="34"/>
      <c r="UF250" s="34"/>
      <c r="UG250" s="34"/>
      <c r="UH250" s="34"/>
      <c r="UI250" s="34"/>
      <c r="UJ250" s="34"/>
      <c r="UK250" s="34"/>
      <c r="UL250" s="34"/>
      <c r="UM250" s="34"/>
      <c r="UN250" s="34"/>
      <c r="UO250" s="34"/>
      <c r="UP250" s="34"/>
      <c r="UQ250" s="34"/>
      <c r="UR250" s="34"/>
      <c r="US250" s="34"/>
      <c r="UT250" s="34"/>
      <c r="UU250" s="34"/>
      <c r="UV250" s="34"/>
      <c r="UW250" s="34"/>
      <c r="UX250" s="34"/>
      <c r="UY250" s="34"/>
      <c r="UZ250" s="34"/>
      <c r="VA250" s="34"/>
      <c r="VB250" s="34"/>
      <c r="VC250" s="34"/>
      <c r="VD250" s="34"/>
      <c r="VE250" s="34"/>
      <c r="VF250" s="34"/>
      <c r="VG250" s="34"/>
      <c r="VH250" s="34"/>
      <c r="VI250" s="34"/>
      <c r="VJ250" s="34"/>
      <c r="VK250" s="34"/>
      <c r="VL250" s="34"/>
      <c r="VM250" s="34"/>
      <c r="VN250" s="34"/>
      <c r="VO250" s="34"/>
      <c r="VP250" s="34"/>
      <c r="VQ250" s="34"/>
      <c r="VR250" s="34"/>
      <c r="VS250" s="34"/>
      <c r="VT250" s="34"/>
      <c r="VU250" s="34"/>
      <c r="VV250" s="34"/>
      <c r="VW250" s="34"/>
      <c r="VX250" s="34"/>
      <c r="VY250" s="34"/>
      <c r="VZ250" s="34"/>
      <c r="WA250" s="34"/>
      <c r="WB250" s="34"/>
      <c r="WC250" s="34"/>
      <c r="WD250" s="34"/>
      <c r="WE250" s="34"/>
      <c r="WF250" s="34"/>
      <c r="WG250" s="34"/>
      <c r="WH250" s="34"/>
      <c r="WI250" s="34"/>
      <c r="WJ250" s="34"/>
      <c r="WK250" s="34"/>
      <c r="WL250" s="34"/>
      <c r="WM250" s="34"/>
      <c r="WN250" s="34"/>
      <c r="WO250" s="34"/>
      <c r="WP250" s="34"/>
      <c r="WQ250" s="34"/>
      <c r="WR250" s="34"/>
      <c r="WS250" s="34"/>
      <c r="WT250" s="34"/>
      <c r="WU250" s="34"/>
      <c r="WV250" s="34"/>
      <c r="WW250" s="34"/>
      <c r="WX250" s="34"/>
      <c r="WY250" s="34"/>
      <c r="WZ250" s="34"/>
      <c r="XA250" s="34"/>
      <c r="XB250" s="34"/>
      <c r="XC250" s="34"/>
      <c r="XD250" s="34"/>
      <c r="XE250" s="34"/>
      <c r="XF250" s="34"/>
      <c r="XG250" s="34"/>
      <c r="XH250" s="34"/>
      <c r="XI250" s="34"/>
      <c r="XJ250" s="34"/>
      <c r="XK250" s="34"/>
      <c r="XL250" s="34"/>
      <c r="XM250" s="34"/>
      <c r="XN250" s="34"/>
      <c r="XO250" s="34"/>
      <c r="XP250" s="34"/>
      <c r="XQ250" s="34"/>
      <c r="XR250" s="34"/>
      <c r="XS250" s="34"/>
      <c r="XT250" s="34"/>
      <c r="XU250" s="34"/>
      <c r="XV250" s="34"/>
      <c r="XW250" s="34"/>
      <c r="XX250" s="34"/>
      <c r="XY250" s="34"/>
      <c r="XZ250" s="34"/>
      <c r="YA250" s="34"/>
      <c r="YB250" s="34"/>
      <c r="YC250" s="34"/>
      <c r="YD250" s="34"/>
      <c r="YE250" s="34"/>
      <c r="YF250" s="34"/>
      <c r="YG250" s="34"/>
      <c r="YH250" s="34"/>
      <c r="YI250" s="34"/>
      <c r="YJ250" s="34"/>
      <c r="YK250" s="34"/>
      <c r="YL250" s="34"/>
      <c r="YM250" s="34"/>
      <c r="YN250" s="34"/>
      <c r="YO250" s="34"/>
      <c r="YP250" s="34"/>
      <c r="YQ250" s="34"/>
      <c r="YR250" s="34"/>
      <c r="YS250" s="34"/>
      <c r="YT250" s="34"/>
      <c r="YU250" s="34"/>
      <c r="YV250" s="34"/>
      <c r="YW250" s="34"/>
      <c r="YX250" s="34"/>
      <c r="YY250" s="34"/>
      <c r="YZ250" s="34"/>
      <c r="ZA250" s="34"/>
      <c r="ZB250" s="34"/>
      <c r="ZC250" s="34"/>
      <c r="ZD250" s="34"/>
      <c r="ZE250" s="34"/>
      <c r="ZF250" s="34"/>
      <c r="ZG250" s="34"/>
      <c r="ZH250" s="34"/>
      <c r="ZI250" s="34"/>
      <c r="ZJ250" s="34"/>
      <c r="ZK250" s="34"/>
      <c r="ZL250" s="34"/>
      <c r="ZM250" s="34"/>
      <c r="ZN250" s="34"/>
      <c r="ZO250" s="34"/>
      <c r="ZP250" s="34"/>
      <c r="ZQ250" s="34"/>
      <c r="ZR250" s="34"/>
      <c r="ZS250" s="34"/>
      <c r="ZT250" s="34"/>
      <c r="ZU250" s="34"/>
      <c r="ZV250" s="34"/>
      <c r="ZW250" s="34"/>
      <c r="ZX250" s="34"/>
      <c r="ZY250" s="34"/>
      <c r="ZZ250" s="34"/>
      <c r="AAA250" s="34"/>
      <c r="AAB250" s="34"/>
      <c r="AAC250" s="34"/>
      <c r="AAD250" s="34"/>
      <c r="AAE250" s="34"/>
      <c r="AAF250" s="34"/>
      <c r="AAG250" s="34"/>
      <c r="AAH250" s="34"/>
      <c r="AAI250" s="34"/>
      <c r="AAJ250" s="34"/>
      <c r="AAK250" s="34"/>
      <c r="AAL250" s="34"/>
      <c r="AAM250" s="34"/>
      <c r="AAN250" s="34"/>
      <c r="AAO250" s="34"/>
      <c r="AAP250" s="34"/>
      <c r="AAQ250" s="34"/>
      <c r="AAR250" s="34"/>
      <c r="AAS250" s="34"/>
      <c r="AAT250" s="34"/>
      <c r="AAU250" s="34"/>
      <c r="AAV250" s="34"/>
      <c r="AAW250" s="34"/>
      <c r="AAX250" s="34"/>
      <c r="AAY250" s="34"/>
      <c r="AAZ250" s="34"/>
      <c r="ABA250" s="34"/>
      <c r="ABB250" s="34"/>
      <c r="ABC250" s="34"/>
      <c r="ABD250" s="34"/>
      <c r="ABE250" s="34"/>
      <c r="ABF250" s="34"/>
      <c r="ABG250" s="34"/>
      <c r="ABH250" s="34"/>
      <c r="ABI250" s="34"/>
      <c r="ABJ250" s="34"/>
      <c r="ABK250" s="34"/>
      <c r="ABL250" s="34"/>
      <c r="ABM250" s="34"/>
      <c r="ABN250" s="34"/>
      <c r="ABO250" s="34"/>
      <c r="ABP250" s="34"/>
      <c r="ABQ250" s="34"/>
      <c r="ABR250" s="34"/>
      <c r="ABS250" s="34"/>
      <c r="ABT250" s="34"/>
      <c r="ABU250" s="34"/>
      <c r="ABV250" s="34"/>
      <c r="ABW250" s="34"/>
      <c r="ABX250" s="34"/>
      <c r="ABY250" s="34"/>
      <c r="ABZ250" s="34"/>
      <c r="ACA250" s="34"/>
      <c r="ACB250" s="34"/>
      <c r="ACC250" s="34"/>
      <c r="ACD250" s="34"/>
      <c r="ACE250" s="34"/>
      <c r="ACF250" s="34"/>
      <c r="ACG250" s="34"/>
      <c r="ACH250" s="34"/>
      <c r="ACI250" s="34"/>
      <c r="ACJ250" s="34"/>
      <c r="ACK250" s="34"/>
      <c r="ACL250" s="34"/>
      <c r="ACM250" s="34"/>
      <c r="ACN250" s="34"/>
      <c r="ACO250" s="34"/>
      <c r="ACP250" s="34"/>
      <c r="ACQ250" s="34"/>
      <c r="ACR250" s="34"/>
      <c r="ACS250" s="34"/>
      <c r="ACT250" s="34"/>
      <c r="ACU250" s="34"/>
      <c r="ACV250" s="34"/>
      <c r="ACW250" s="34"/>
      <c r="ACX250" s="34"/>
      <c r="ACY250" s="34"/>
      <c r="ACZ250" s="34"/>
      <c r="ADA250" s="34"/>
      <c r="ADB250" s="34"/>
      <c r="ADC250" s="34"/>
      <c r="ADD250" s="34"/>
      <c r="ADE250" s="34"/>
      <c r="ADF250" s="34"/>
      <c r="ADG250" s="34"/>
      <c r="ADH250" s="34"/>
      <c r="ADI250" s="34"/>
      <c r="ADJ250" s="34"/>
      <c r="ADK250" s="34"/>
      <c r="ADL250" s="34"/>
      <c r="ADM250" s="34"/>
      <c r="ADN250" s="34"/>
      <c r="ADO250" s="34"/>
      <c r="ADP250" s="34"/>
      <c r="ADQ250" s="34"/>
      <c r="ADR250" s="34"/>
      <c r="ADS250" s="34"/>
      <c r="ADT250" s="34"/>
      <c r="ADU250" s="34"/>
      <c r="ADV250" s="34"/>
      <c r="ADW250" s="34"/>
      <c r="ADX250" s="34"/>
      <c r="ADY250" s="34"/>
      <c r="ADZ250" s="34"/>
      <c r="AEA250" s="34"/>
      <c r="AEB250" s="34"/>
      <c r="AEC250" s="34"/>
      <c r="AED250" s="34"/>
      <c r="AEE250" s="34"/>
      <c r="AEF250" s="34"/>
      <c r="AEG250" s="34"/>
      <c r="AEH250" s="34"/>
      <c r="AEI250" s="34"/>
      <c r="AEJ250" s="34"/>
      <c r="AEK250" s="34"/>
      <c r="AEL250" s="34"/>
      <c r="AEM250" s="34"/>
      <c r="AEN250" s="34"/>
      <c r="AEO250" s="34"/>
      <c r="AEP250" s="34"/>
      <c r="AEQ250" s="34"/>
      <c r="AER250" s="34"/>
      <c r="AES250" s="34"/>
      <c r="AET250" s="34"/>
      <c r="AEU250" s="34"/>
      <c r="AEV250" s="34"/>
      <c r="AEW250" s="34"/>
      <c r="AEX250" s="34"/>
      <c r="AEY250" s="34"/>
      <c r="AEZ250" s="34"/>
      <c r="AFA250" s="34"/>
      <c r="AFB250" s="34"/>
      <c r="AFC250" s="34"/>
      <c r="AFD250" s="34"/>
      <c r="AFE250" s="34"/>
      <c r="AFF250" s="34"/>
      <c r="AFG250" s="34"/>
      <c r="AFH250" s="34"/>
      <c r="AFI250" s="34"/>
      <c r="AFJ250" s="34"/>
      <c r="AFK250" s="34"/>
      <c r="AFL250" s="34"/>
      <c r="AFM250" s="34"/>
      <c r="AFN250" s="34"/>
      <c r="AFO250" s="34"/>
      <c r="AFP250" s="34"/>
      <c r="AFQ250" s="34"/>
      <c r="AFR250" s="34"/>
      <c r="AFS250" s="34"/>
      <c r="AFT250" s="34"/>
      <c r="AFU250" s="34"/>
      <c r="AFV250" s="34"/>
      <c r="AFW250" s="34"/>
      <c r="AFX250" s="34"/>
      <c r="AFY250" s="34"/>
      <c r="AFZ250" s="34"/>
      <c r="AGA250" s="34"/>
      <c r="AGB250" s="34"/>
      <c r="AGC250" s="34"/>
      <c r="AGD250" s="34"/>
      <c r="AGE250" s="34"/>
      <c r="AGF250" s="34"/>
      <c r="AGG250" s="34"/>
      <c r="AGH250" s="34"/>
      <c r="AGI250" s="34"/>
      <c r="AGJ250" s="34"/>
      <c r="AGK250" s="34"/>
      <c r="AGL250" s="34"/>
      <c r="AGM250" s="34"/>
      <c r="AGN250" s="34"/>
      <c r="AGO250" s="34"/>
      <c r="AGP250" s="34"/>
      <c r="AGQ250" s="34"/>
      <c r="AGR250" s="34"/>
      <c r="AGS250" s="34"/>
      <c r="AGT250" s="34"/>
      <c r="AGU250" s="34"/>
      <c r="AGV250" s="34"/>
      <c r="AGW250" s="34"/>
      <c r="AGX250" s="34"/>
      <c r="AGY250" s="34"/>
      <c r="AGZ250" s="34"/>
      <c r="AHA250" s="34"/>
      <c r="AHB250" s="34"/>
      <c r="AHC250" s="34"/>
      <c r="AHD250" s="34"/>
      <c r="AHE250" s="34"/>
      <c r="AHF250" s="34"/>
      <c r="AHG250" s="34"/>
      <c r="AHH250" s="34"/>
      <c r="AHI250" s="34"/>
      <c r="AHJ250" s="34"/>
      <c r="AHK250" s="34"/>
      <c r="AHL250" s="34"/>
      <c r="AHM250" s="34"/>
      <c r="AHN250" s="34"/>
      <c r="AHO250" s="34"/>
      <c r="AHP250" s="34"/>
      <c r="AHQ250" s="34"/>
      <c r="AHR250" s="34"/>
      <c r="AHS250" s="34"/>
      <c r="AHT250" s="34"/>
      <c r="AHU250" s="34"/>
      <c r="AHV250" s="34"/>
      <c r="AHW250" s="34"/>
      <c r="AHX250" s="34"/>
      <c r="AHY250" s="34"/>
      <c r="AHZ250" s="34"/>
      <c r="AIA250" s="34"/>
      <c r="AIB250" s="34"/>
      <c r="AIC250" s="34"/>
      <c r="AID250" s="34"/>
      <c r="AIE250" s="34"/>
      <c r="AIF250" s="34"/>
      <c r="AIG250" s="34"/>
      <c r="AIH250" s="34"/>
      <c r="AII250" s="34"/>
      <c r="AIJ250" s="34"/>
      <c r="AIK250" s="34"/>
      <c r="AIL250" s="34"/>
      <c r="AIM250" s="34"/>
      <c r="AIN250" s="34"/>
      <c r="AIO250" s="34"/>
      <c r="AIP250" s="34"/>
      <c r="AIQ250" s="34"/>
      <c r="AIR250" s="34"/>
      <c r="AIS250" s="34"/>
      <c r="AIT250" s="34"/>
      <c r="AIU250" s="34"/>
      <c r="AIV250" s="34"/>
      <c r="AIW250" s="34"/>
      <c r="AIX250" s="34"/>
      <c r="AIY250" s="34"/>
      <c r="AIZ250" s="34"/>
      <c r="AJA250" s="34"/>
      <c r="AJB250" s="34"/>
      <c r="AJC250" s="34"/>
      <c r="AJD250" s="34"/>
      <c r="AJE250" s="34"/>
      <c r="AJF250" s="34"/>
      <c r="AJG250" s="34"/>
      <c r="AJH250" s="34"/>
      <c r="AJI250" s="34"/>
      <c r="AJJ250" s="34"/>
      <c r="AJK250" s="34"/>
      <c r="AJL250" s="34"/>
      <c r="AJM250" s="34"/>
      <c r="AJN250" s="34"/>
      <c r="AJO250" s="34"/>
      <c r="AJP250" s="34"/>
      <c r="AJQ250" s="34"/>
      <c r="AJR250" s="34"/>
      <c r="AJS250" s="34"/>
      <c r="AJT250" s="34"/>
      <c r="AJU250" s="34"/>
      <c r="AJV250" s="34"/>
      <c r="AJW250" s="34"/>
      <c r="AJX250" s="34"/>
      <c r="AJY250" s="34"/>
      <c r="AJZ250" s="34"/>
      <c r="AKA250" s="34"/>
      <c r="AKB250" s="34"/>
      <c r="AKC250" s="34"/>
      <c r="AKD250" s="34"/>
      <c r="AKE250" s="34"/>
      <c r="AKF250" s="34"/>
      <c r="AKG250" s="34"/>
      <c r="AKH250" s="34"/>
      <c r="AKI250" s="34"/>
      <c r="AKJ250" s="34"/>
      <c r="AKK250" s="34"/>
      <c r="AKL250" s="34"/>
      <c r="AKM250" s="34"/>
      <c r="AKN250" s="34"/>
      <c r="AKO250" s="34"/>
      <c r="AKP250" s="34"/>
      <c r="AKQ250" s="34"/>
      <c r="AKR250" s="34"/>
      <c r="AKS250" s="34"/>
      <c r="AKT250" s="34"/>
      <c r="AKU250" s="34"/>
      <c r="AKV250" s="34"/>
      <c r="AKW250" s="34"/>
      <c r="AKX250" s="34"/>
      <c r="AKY250" s="34"/>
      <c r="AKZ250" s="34"/>
      <c r="ALA250" s="34"/>
      <c r="ALB250" s="34"/>
      <c r="ALC250" s="34"/>
      <c r="ALD250" s="34"/>
      <c r="ALE250" s="34"/>
      <c r="ALF250" s="34"/>
      <c r="ALG250" s="34"/>
      <c r="ALH250" s="34"/>
      <c r="ALI250" s="34"/>
      <c r="ALJ250" s="34"/>
      <c r="ALK250" s="34"/>
      <c r="ALL250" s="34"/>
      <c r="ALM250" s="34"/>
      <c r="ALN250" s="34"/>
      <c r="ALO250" s="34"/>
      <c r="ALP250" s="34"/>
      <c r="ALQ250" s="34"/>
      <c r="ALR250" s="34"/>
      <c r="ALS250" s="34"/>
      <c r="ALT250" s="34"/>
      <c r="ALU250" s="34"/>
      <c r="ALV250" s="34"/>
      <c r="ALW250" s="34"/>
      <c r="ALX250" s="34"/>
      <c r="ALY250" s="34"/>
      <c r="ALZ250" s="34"/>
      <c r="AMA250" s="34"/>
      <c r="AMB250" s="34"/>
      <c r="AMC250" s="34"/>
      <c r="AMD250" s="34"/>
      <c r="AME250" s="34"/>
      <c r="AMF250" s="34"/>
      <c r="AMG250" s="34"/>
      <c r="AMH250" s="34"/>
      <c r="AMI250" s="34"/>
      <c r="AMJ250" s="34"/>
      <c r="AMK250" s="34"/>
    </row>
    <row r="251" spans="1:1025" ht="15.75" x14ac:dyDescent="0.25">
      <c r="A251" s="34"/>
      <c r="B251" s="57" t="s">
        <v>15</v>
      </c>
      <c r="C251" s="30"/>
      <c r="D251" s="21">
        <f>C195+C196+C197+C243</f>
        <v>0</v>
      </c>
      <c r="E251" s="21"/>
      <c r="F251" s="34"/>
      <c r="G251" s="117" t="s">
        <v>18</v>
      </c>
      <c r="H251" s="70">
        <v>0</v>
      </c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4"/>
      <c r="BM251" s="34"/>
      <c r="BN251" s="34"/>
      <c r="BO251" s="34"/>
      <c r="BP251" s="34"/>
      <c r="BQ251" s="34"/>
      <c r="BR251" s="34"/>
      <c r="BS251" s="34"/>
      <c r="BT251" s="34"/>
      <c r="BU251" s="34"/>
      <c r="BV251" s="34"/>
      <c r="BW251" s="34"/>
      <c r="BX251" s="34"/>
      <c r="BY251" s="34"/>
      <c r="BZ251" s="34"/>
      <c r="CA251" s="34"/>
      <c r="CB251" s="34"/>
      <c r="CC251" s="34"/>
      <c r="CD251" s="34"/>
      <c r="CE251" s="34"/>
      <c r="CF251" s="34"/>
      <c r="CG251" s="34"/>
      <c r="CH251" s="34"/>
      <c r="CI251" s="34"/>
      <c r="CJ251" s="34"/>
      <c r="CK251" s="34"/>
      <c r="CL251" s="34"/>
      <c r="CM251" s="34"/>
      <c r="CN251" s="34"/>
      <c r="CO251" s="34"/>
      <c r="CP251" s="34"/>
      <c r="CQ251" s="34"/>
      <c r="CR251" s="34"/>
      <c r="CS251" s="34"/>
      <c r="CT251" s="34"/>
      <c r="CU251" s="34"/>
      <c r="CV251" s="34"/>
      <c r="CW251" s="34"/>
      <c r="CX251" s="34"/>
      <c r="CY251" s="34"/>
      <c r="CZ251" s="34"/>
      <c r="DA251" s="34"/>
      <c r="DB251" s="34"/>
      <c r="DC251" s="34"/>
      <c r="DD251" s="34"/>
      <c r="DE251" s="34"/>
      <c r="DF251" s="34"/>
      <c r="DG251" s="34"/>
      <c r="DH251" s="34"/>
      <c r="DI251" s="34"/>
      <c r="DJ251" s="34"/>
      <c r="DK251" s="34"/>
      <c r="DL251" s="34"/>
      <c r="DM251" s="34"/>
      <c r="DN251" s="34"/>
      <c r="DO251" s="34"/>
      <c r="DP251" s="34"/>
      <c r="DQ251" s="34"/>
      <c r="DR251" s="34"/>
      <c r="DS251" s="34"/>
      <c r="DT251" s="34"/>
      <c r="DU251" s="34"/>
      <c r="DV251" s="34"/>
      <c r="DW251" s="34"/>
      <c r="DX251" s="34"/>
      <c r="DY251" s="34"/>
      <c r="DZ251" s="34"/>
      <c r="EA251" s="34"/>
      <c r="EB251" s="34"/>
      <c r="EC251" s="34"/>
      <c r="ED251" s="34"/>
      <c r="EE251" s="34"/>
      <c r="EF251" s="34"/>
      <c r="EG251" s="34"/>
      <c r="EH251" s="34"/>
      <c r="EI251" s="34"/>
      <c r="EJ251" s="34"/>
      <c r="EK251" s="34"/>
      <c r="EL251" s="34"/>
      <c r="EM251" s="34"/>
      <c r="EN251" s="34"/>
      <c r="EO251" s="34"/>
      <c r="EP251" s="34"/>
      <c r="EQ251" s="34"/>
      <c r="ER251" s="34"/>
      <c r="ES251" s="34"/>
      <c r="ET251" s="34"/>
      <c r="EU251" s="34"/>
      <c r="EV251" s="34"/>
      <c r="EW251" s="34"/>
      <c r="EX251" s="34"/>
      <c r="EY251" s="34"/>
      <c r="EZ251" s="34"/>
      <c r="FA251" s="34"/>
      <c r="FB251" s="34"/>
      <c r="FC251" s="34"/>
      <c r="FD251" s="34"/>
      <c r="FE251" s="34"/>
      <c r="FF251" s="34"/>
      <c r="FG251" s="34"/>
      <c r="FH251" s="34"/>
      <c r="FI251" s="34"/>
      <c r="FJ251" s="34"/>
      <c r="FK251" s="34"/>
      <c r="FL251" s="34"/>
      <c r="FM251" s="34"/>
      <c r="FN251" s="34"/>
      <c r="FO251" s="34"/>
      <c r="FP251" s="34"/>
      <c r="FQ251" s="34"/>
      <c r="FR251" s="34"/>
      <c r="FS251" s="34"/>
      <c r="FT251" s="34"/>
      <c r="FU251" s="34"/>
      <c r="FV251" s="34"/>
      <c r="FW251" s="34"/>
      <c r="FX251" s="34"/>
      <c r="FY251" s="34"/>
      <c r="FZ251" s="34"/>
      <c r="GA251" s="34"/>
      <c r="GB251" s="34"/>
      <c r="GC251" s="34"/>
      <c r="GD251" s="34"/>
      <c r="GE251" s="34"/>
      <c r="GF251" s="34"/>
      <c r="GG251" s="34"/>
      <c r="GH251" s="34"/>
      <c r="GI251" s="34"/>
      <c r="GJ251" s="34"/>
      <c r="GK251" s="34"/>
      <c r="GL251" s="34"/>
      <c r="GM251" s="34"/>
      <c r="GN251" s="34"/>
      <c r="GO251" s="34"/>
      <c r="GP251" s="34"/>
      <c r="GQ251" s="34"/>
      <c r="GR251" s="34"/>
      <c r="GS251" s="34"/>
      <c r="GT251" s="34"/>
      <c r="GU251" s="34"/>
      <c r="GV251" s="34"/>
      <c r="GW251" s="34"/>
      <c r="GX251" s="34"/>
      <c r="GY251" s="34"/>
      <c r="GZ251" s="34"/>
      <c r="HA251" s="34"/>
      <c r="HB251" s="34"/>
      <c r="HC251" s="34"/>
      <c r="HD251" s="34"/>
      <c r="HE251" s="34"/>
      <c r="HF251" s="34"/>
      <c r="HG251" s="34"/>
      <c r="HH251" s="34"/>
      <c r="HI251" s="34"/>
      <c r="HJ251" s="34"/>
      <c r="HK251" s="34"/>
      <c r="HL251" s="34"/>
      <c r="HM251" s="34"/>
      <c r="HN251" s="34"/>
      <c r="HO251" s="34"/>
      <c r="HP251" s="34"/>
      <c r="HQ251" s="34"/>
      <c r="HR251" s="34"/>
      <c r="HS251" s="34"/>
      <c r="HT251" s="34"/>
      <c r="HU251" s="34"/>
      <c r="HV251" s="34"/>
      <c r="HW251" s="34"/>
      <c r="HX251" s="34"/>
      <c r="HY251" s="34"/>
      <c r="HZ251" s="34"/>
      <c r="IA251" s="34"/>
      <c r="IB251" s="34"/>
      <c r="IC251" s="34"/>
      <c r="ID251" s="34"/>
      <c r="IE251" s="34"/>
      <c r="IF251" s="34"/>
      <c r="IG251" s="34"/>
      <c r="IH251" s="34"/>
      <c r="II251" s="34"/>
      <c r="IJ251" s="34"/>
      <c r="IK251" s="34"/>
      <c r="IL251" s="34"/>
      <c r="IM251" s="34"/>
      <c r="IN251" s="34"/>
      <c r="IO251" s="34"/>
      <c r="IP251" s="34"/>
      <c r="IQ251" s="34"/>
      <c r="IR251" s="34"/>
      <c r="IS251" s="34"/>
      <c r="IT251" s="34"/>
      <c r="IU251" s="34"/>
      <c r="IV251" s="34"/>
      <c r="IW251" s="34"/>
      <c r="IX251" s="34"/>
      <c r="IY251" s="34"/>
      <c r="IZ251" s="34"/>
      <c r="JA251" s="34"/>
      <c r="JB251" s="34"/>
      <c r="JC251" s="34"/>
      <c r="JD251" s="34"/>
      <c r="JE251" s="34"/>
      <c r="JF251" s="34"/>
      <c r="JG251" s="34"/>
      <c r="JH251" s="34"/>
      <c r="JI251" s="34"/>
      <c r="JJ251" s="34"/>
      <c r="JK251" s="34"/>
      <c r="JL251" s="34"/>
      <c r="JM251" s="34"/>
      <c r="JN251" s="34"/>
      <c r="JO251" s="34"/>
      <c r="JP251" s="34"/>
      <c r="JQ251" s="34"/>
      <c r="JR251" s="34"/>
      <c r="JS251" s="34"/>
      <c r="JT251" s="34"/>
      <c r="JU251" s="34"/>
      <c r="JV251" s="34"/>
      <c r="JW251" s="34"/>
      <c r="JX251" s="34"/>
      <c r="JY251" s="34"/>
      <c r="JZ251" s="34"/>
      <c r="KA251" s="34"/>
      <c r="KB251" s="34"/>
      <c r="KC251" s="34"/>
      <c r="KD251" s="34"/>
      <c r="KE251" s="34"/>
      <c r="KF251" s="34"/>
      <c r="KG251" s="34"/>
      <c r="KH251" s="34"/>
      <c r="KI251" s="34"/>
      <c r="KJ251" s="34"/>
      <c r="KK251" s="34"/>
      <c r="KL251" s="34"/>
      <c r="KM251" s="34"/>
      <c r="KN251" s="34"/>
      <c r="KO251" s="34"/>
      <c r="KP251" s="34"/>
      <c r="KQ251" s="34"/>
      <c r="KR251" s="34"/>
      <c r="KS251" s="34"/>
      <c r="KT251" s="34"/>
      <c r="KU251" s="34"/>
      <c r="KV251" s="34"/>
      <c r="KW251" s="34"/>
      <c r="KX251" s="34"/>
      <c r="KY251" s="34"/>
      <c r="KZ251" s="34"/>
      <c r="LA251" s="34"/>
      <c r="LB251" s="34"/>
      <c r="LC251" s="34"/>
      <c r="LD251" s="34"/>
      <c r="LE251" s="34"/>
      <c r="LF251" s="34"/>
      <c r="LG251" s="34"/>
      <c r="LH251" s="34"/>
      <c r="LI251" s="34"/>
      <c r="LJ251" s="34"/>
      <c r="LK251" s="34"/>
      <c r="LL251" s="34"/>
      <c r="LM251" s="34"/>
      <c r="LN251" s="34"/>
      <c r="LO251" s="34"/>
      <c r="LP251" s="34"/>
      <c r="LQ251" s="34"/>
      <c r="LR251" s="34"/>
      <c r="LS251" s="34"/>
      <c r="LT251" s="34"/>
      <c r="LU251" s="34"/>
      <c r="LV251" s="34"/>
      <c r="LW251" s="34"/>
      <c r="LX251" s="34"/>
      <c r="LY251" s="34"/>
      <c r="LZ251" s="34"/>
      <c r="MA251" s="34"/>
      <c r="MB251" s="34"/>
      <c r="MC251" s="34"/>
      <c r="MD251" s="34"/>
      <c r="ME251" s="34"/>
      <c r="MF251" s="34"/>
      <c r="MG251" s="34"/>
      <c r="MH251" s="34"/>
      <c r="MI251" s="34"/>
      <c r="MJ251" s="34"/>
      <c r="MK251" s="34"/>
      <c r="ML251" s="34"/>
      <c r="MM251" s="34"/>
      <c r="MN251" s="34"/>
      <c r="MO251" s="34"/>
      <c r="MP251" s="34"/>
      <c r="MQ251" s="34"/>
      <c r="MR251" s="34"/>
      <c r="MS251" s="34"/>
      <c r="MT251" s="34"/>
      <c r="MU251" s="34"/>
      <c r="MV251" s="34"/>
      <c r="MW251" s="34"/>
      <c r="MX251" s="34"/>
      <c r="MY251" s="34"/>
      <c r="MZ251" s="34"/>
      <c r="NA251" s="34"/>
      <c r="NB251" s="34"/>
      <c r="NC251" s="34"/>
      <c r="ND251" s="34"/>
      <c r="NE251" s="34"/>
      <c r="NF251" s="34"/>
      <c r="NG251" s="34"/>
      <c r="NH251" s="34"/>
      <c r="NI251" s="34"/>
      <c r="NJ251" s="34"/>
      <c r="NK251" s="34"/>
      <c r="NL251" s="34"/>
      <c r="NM251" s="34"/>
      <c r="NN251" s="34"/>
      <c r="NO251" s="34"/>
      <c r="NP251" s="34"/>
      <c r="NQ251" s="34"/>
      <c r="NR251" s="34"/>
      <c r="NS251" s="34"/>
      <c r="NT251" s="34"/>
      <c r="NU251" s="34"/>
      <c r="NV251" s="34"/>
      <c r="NW251" s="34"/>
      <c r="NX251" s="34"/>
      <c r="NY251" s="34"/>
      <c r="NZ251" s="34"/>
      <c r="OA251" s="34"/>
      <c r="OB251" s="34"/>
      <c r="OC251" s="34"/>
      <c r="OD251" s="34"/>
      <c r="OE251" s="34"/>
      <c r="OF251" s="34"/>
      <c r="OG251" s="34"/>
      <c r="OH251" s="34"/>
      <c r="OI251" s="34"/>
      <c r="OJ251" s="34"/>
      <c r="OK251" s="34"/>
      <c r="OL251" s="34"/>
      <c r="OM251" s="34"/>
      <c r="ON251" s="34"/>
      <c r="OO251" s="34"/>
      <c r="OP251" s="34"/>
      <c r="OQ251" s="34"/>
      <c r="OR251" s="34"/>
      <c r="OS251" s="34"/>
      <c r="OT251" s="34"/>
      <c r="OU251" s="34"/>
      <c r="OV251" s="34"/>
      <c r="OW251" s="34"/>
      <c r="OX251" s="34"/>
      <c r="OY251" s="34"/>
      <c r="OZ251" s="34"/>
      <c r="PA251" s="34"/>
      <c r="PB251" s="34"/>
      <c r="PC251" s="34"/>
      <c r="PD251" s="34"/>
      <c r="PE251" s="34"/>
      <c r="PF251" s="34"/>
      <c r="PG251" s="34"/>
      <c r="PH251" s="34"/>
      <c r="PI251" s="34"/>
      <c r="PJ251" s="34"/>
      <c r="PK251" s="34"/>
      <c r="PL251" s="34"/>
      <c r="PM251" s="34"/>
      <c r="PN251" s="34"/>
      <c r="PO251" s="34"/>
      <c r="PP251" s="34"/>
      <c r="PQ251" s="34"/>
      <c r="PR251" s="34"/>
      <c r="PS251" s="34"/>
      <c r="PT251" s="34"/>
      <c r="PU251" s="34"/>
      <c r="PV251" s="34"/>
      <c r="PW251" s="34"/>
      <c r="PX251" s="34"/>
      <c r="PY251" s="34"/>
      <c r="PZ251" s="34"/>
      <c r="QA251" s="34"/>
      <c r="QB251" s="34"/>
      <c r="QC251" s="34"/>
      <c r="QD251" s="34"/>
      <c r="QE251" s="34"/>
      <c r="QF251" s="34"/>
      <c r="QG251" s="34"/>
      <c r="QH251" s="34"/>
      <c r="QI251" s="34"/>
      <c r="QJ251" s="34"/>
      <c r="QK251" s="34"/>
      <c r="QL251" s="34"/>
      <c r="QM251" s="34"/>
      <c r="QN251" s="34"/>
      <c r="QO251" s="34"/>
      <c r="QP251" s="34"/>
      <c r="QQ251" s="34"/>
      <c r="QR251" s="34"/>
      <c r="QS251" s="34"/>
      <c r="QT251" s="34"/>
      <c r="QU251" s="34"/>
      <c r="QV251" s="34"/>
      <c r="QW251" s="34"/>
      <c r="QX251" s="34"/>
      <c r="QY251" s="34"/>
      <c r="QZ251" s="34"/>
      <c r="RA251" s="34"/>
      <c r="RB251" s="34"/>
      <c r="RC251" s="34"/>
      <c r="RD251" s="34"/>
      <c r="RE251" s="34"/>
      <c r="RF251" s="34"/>
      <c r="RG251" s="34"/>
      <c r="RH251" s="34"/>
      <c r="RI251" s="34"/>
      <c r="RJ251" s="34"/>
      <c r="RK251" s="34"/>
      <c r="RL251" s="34"/>
      <c r="RM251" s="34"/>
      <c r="RN251" s="34"/>
      <c r="RO251" s="34"/>
      <c r="RP251" s="34"/>
      <c r="RQ251" s="34"/>
      <c r="RR251" s="34"/>
      <c r="RS251" s="34"/>
      <c r="RT251" s="34"/>
      <c r="RU251" s="34"/>
      <c r="RV251" s="34"/>
      <c r="RW251" s="34"/>
      <c r="RX251" s="34"/>
      <c r="RY251" s="34"/>
      <c r="RZ251" s="34"/>
      <c r="SA251" s="34"/>
      <c r="SB251" s="34"/>
      <c r="SC251" s="34"/>
      <c r="SD251" s="34"/>
      <c r="SE251" s="34"/>
      <c r="SF251" s="34"/>
      <c r="SG251" s="34"/>
      <c r="SH251" s="34"/>
      <c r="SI251" s="34"/>
      <c r="SJ251" s="34"/>
      <c r="SK251" s="34"/>
      <c r="SL251" s="34"/>
      <c r="SM251" s="34"/>
      <c r="SN251" s="34"/>
      <c r="SO251" s="34"/>
      <c r="SP251" s="34"/>
      <c r="SQ251" s="34"/>
      <c r="SR251" s="34"/>
      <c r="SS251" s="34"/>
      <c r="ST251" s="34"/>
      <c r="SU251" s="34"/>
      <c r="SV251" s="34"/>
      <c r="SW251" s="34"/>
      <c r="SX251" s="34"/>
      <c r="SY251" s="34"/>
      <c r="SZ251" s="34"/>
      <c r="TA251" s="34"/>
      <c r="TB251" s="34"/>
      <c r="TC251" s="34"/>
      <c r="TD251" s="34"/>
      <c r="TE251" s="34"/>
      <c r="TF251" s="34"/>
      <c r="TG251" s="34"/>
      <c r="TH251" s="34"/>
      <c r="TI251" s="34"/>
      <c r="TJ251" s="34"/>
      <c r="TK251" s="34"/>
      <c r="TL251" s="34"/>
      <c r="TM251" s="34"/>
      <c r="TN251" s="34"/>
      <c r="TO251" s="34"/>
      <c r="TP251" s="34"/>
      <c r="TQ251" s="34"/>
      <c r="TR251" s="34"/>
      <c r="TS251" s="34"/>
      <c r="TT251" s="34"/>
      <c r="TU251" s="34"/>
      <c r="TV251" s="34"/>
      <c r="TW251" s="34"/>
      <c r="TX251" s="34"/>
      <c r="TY251" s="34"/>
      <c r="TZ251" s="34"/>
      <c r="UA251" s="34"/>
      <c r="UB251" s="34"/>
      <c r="UC251" s="34"/>
      <c r="UD251" s="34"/>
      <c r="UE251" s="34"/>
      <c r="UF251" s="34"/>
      <c r="UG251" s="34"/>
      <c r="UH251" s="34"/>
      <c r="UI251" s="34"/>
      <c r="UJ251" s="34"/>
      <c r="UK251" s="34"/>
      <c r="UL251" s="34"/>
      <c r="UM251" s="34"/>
      <c r="UN251" s="34"/>
      <c r="UO251" s="34"/>
      <c r="UP251" s="34"/>
      <c r="UQ251" s="34"/>
      <c r="UR251" s="34"/>
      <c r="US251" s="34"/>
      <c r="UT251" s="34"/>
      <c r="UU251" s="34"/>
      <c r="UV251" s="34"/>
      <c r="UW251" s="34"/>
      <c r="UX251" s="34"/>
      <c r="UY251" s="34"/>
      <c r="UZ251" s="34"/>
      <c r="VA251" s="34"/>
      <c r="VB251" s="34"/>
      <c r="VC251" s="34"/>
      <c r="VD251" s="34"/>
      <c r="VE251" s="34"/>
      <c r="VF251" s="34"/>
      <c r="VG251" s="34"/>
      <c r="VH251" s="34"/>
      <c r="VI251" s="34"/>
      <c r="VJ251" s="34"/>
      <c r="VK251" s="34"/>
      <c r="VL251" s="34"/>
      <c r="VM251" s="34"/>
      <c r="VN251" s="34"/>
      <c r="VO251" s="34"/>
      <c r="VP251" s="34"/>
      <c r="VQ251" s="34"/>
      <c r="VR251" s="34"/>
      <c r="VS251" s="34"/>
      <c r="VT251" s="34"/>
      <c r="VU251" s="34"/>
      <c r="VV251" s="34"/>
      <c r="VW251" s="34"/>
      <c r="VX251" s="34"/>
      <c r="VY251" s="34"/>
      <c r="VZ251" s="34"/>
      <c r="WA251" s="34"/>
      <c r="WB251" s="34"/>
      <c r="WC251" s="34"/>
      <c r="WD251" s="34"/>
      <c r="WE251" s="34"/>
      <c r="WF251" s="34"/>
      <c r="WG251" s="34"/>
      <c r="WH251" s="34"/>
      <c r="WI251" s="34"/>
      <c r="WJ251" s="34"/>
      <c r="WK251" s="34"/>
      <c r="WL251" s="34"/>
      <c r="WM251" s="34"/>
      <c r="WN251" s="34"/>
      <c r="WO251" s="34"/>
      <c r="WP251" s="34"/>
      <c r="WQ251" s="34"/>
      <c r="WR251" s="34"/>
      <c r="WS251" s="34"/>
      <c r="WT251" s="34"/>
      <c r="WU251" s="34"/>
      <c r="WV251" s="34"/>
      <c r="WW251" s="34"/>
      <c r="WX251" s="34"/>
      <c r="WY251" s="34"/>
      <c r="WZ251" s="34"/>
      <c r="XA251" s="34"/>
      <c r="XB251" s="34"/>
      <c r="XC251" s="34"/>
      <c r="XD251" s="34"/>
      <c r="XE251" s="34"/>
      <c r="XF251" s="34"/>
      <c r="XG251" s="34"/>
      <c r="XH251" s="34"/>
      <c r="XI251" s="34"/>
      <c r="XJ251" s="34"/>
      <c r="XK251" s="34"/>
      <c r="XL251" s="34"/>
      <c r="XM251" s="34"/>
      <c r="XN251" s="34"/>
      <c r="XO251" s="34"/>
      <c r="XP251" s="34"/>
      <c r="XQ251" s="34"/>
      <c r="XR251" s="34"/>
      <c r="XS251" s="34"/>
      <c r="XT251" s="34"/>
      <c r="XU251" s="34"/>
      <c r="XV251" s="34"/>
      <c r="XW251" s="34"/>
      <c r="XX251" s="34"/>
      <c r="XY251" s="34"/>
      <c r="XZ251" s="34"/>
      <c r="YA251" s="34"/>
      <c r="YB251" s="34"/>
      <c r="YC251" s="34"/>
      <c r="YD251" s="34"/>
      <c r="YE251" s="34"/>
      <c r="YF251" s="34"/>
      <c r="YG251" s="34"/>
      <c r="YH251" s="34"/>
      <c r="YI251" s="34"/>
      <c r="YJ251" s="34"/>
      <c r="YK251" s="34"/>
      <c r="YL251" s="34"/>
      <c r="YM251" s="34"/>
      <c r="YN251" s="34"/>
      <c r="YO251" s="34"/>
      <c r="YP251" s="34"/>
      <c r="YQ251" s="34"/>
      <c r="YR251" s="34"/>
      <c r="YS251" s="34"/>
      <c r="YT251" s="34"/>
      <c r="YU251" s="34"/>
      <c r="YV251" s="34"/>
      <c r="YW251" s="34"/>
      <c r="YX251" s="34"/>
      <c r="YY251" s="34"/>
      <c r="YZ251" s="34"/>
      <c r="ZA251" s="34"/>
      <c r="ZB251" s="34"/>
      <c r="ZC251" s="34"/>
      <c r="ZD251" s="34"/>
      <c r="ZE251" s="34"/>
      <c r="ZF251" s="34"/>
      <c r="ZG251" s="34"/>
      <c r="ZH251" s="34"/>
      <c r="ZI251" s="34"/>
      <c r="ZJ251" s="34"/>
      <c r="ZK251" s="34"/>
      <c r="ZL251" s="34"/>
      <c r="ZM251" s="34"/>
      <c r="ZN251" s="34"/>
      <c r="ZO251" s="34"/>
      <c r="ZP251" s="34"/>
      <c r="ZQ251" s="34"/>
      <c r="ZR251" s="34"/>
      <c r="ZS251" s="34"/>
      <c r="ZT251" s="34"/>
      <c r="ZU251" s="34"/>
      <c r="ZV251" s="34"/>
      <c r="ZW251" s="34"/>
      <c r="ZX251" s="34"/>
      <c r="ZY251" s="34"/>
      <c r="ZZ251" s="34"/>
      <c r="AAA251" s="34"/>
      <c r="AAB251" s="34"/>
      <c r="AAC251" s="34"/>
      <c r="AAD251" s="34"/>
      <c r="AAE251" s="34"/>
      <c r="AAF251" s="34"/>
      <c r="AAG251" s="34"/>
      <c r="AAH251" s="34"/>
      <c r="AAI251" s="34"/>
      <c r="AAJ251" s="34"/>
      <c r="AAK251" s="34"/>
      <c r="AAL251" s="34"/>
      <c r="AAM251" s="34"/>
      <c r="AAN251" s="34"/>
      <c r="AAO251" s="34"/>
      <c r="AAP251" s="34"/>
      <c r="AAQ251" s="34"/>
      <c r="AAR251" s="34"/>
      <c r="AAS251" s="34"/>
      <c r="AAT251" s="34"/>
      <c r="AAU251" s="34"/>
      <c r="AAV251" s="34"/>
      <c r="AAW251" s="34"/>
      <c r="AAX251" s="34"/>
      <c r="AAY251" s="34"/>
      <c r="AAZ251" s="34"/>
      <c r="ABA251" s="34"/>
      <c r="ABB251" s="34"/>
      <c r="ABC251" s="34"/>
      <c r="ABD251" s="34"/>
      <c r="ABE251" s="34"/>
      <c r="ABF251" s="34"/>
      <c r="ABG251" s="34"/>
      <c r="ABH251" s="34"/>
      <c r="ABI251" s="34"/>
      <c r="ABJ251" s="34"/>
      <c r="ABK251" s="34"/>
      <c r="ABL251" s="34"/>
      <c r="ABM251" s="34"/>
      <c r="ABN251" s="34"/>
      <c r="ABO251" s="34"/>
      <c r="ABP251" s="34"/>
      <c r="ABQ251" s="34"/>
      <c r="ABR251" s="34"/>
      <c r="ABS251" s="34"/>
      <c r="ABT251" s="34"/>
      <c r="ABU251" s="34"/>
      <c r="ABV251" s="34"/>
      <c r="ABW251" s="34"/>
      <c r="ABX251" s="34"/>
      <c r="ABY251" s="34"/>
      <c r="ABZ251" s="34"/>
      <c r="ACA251" s="34"/>
      <c r="ACB251" s="34"/>
      <c r="ACC251" s="34"/>
      <c r="ACD251" s="34"/>
      <c r="ACE251" s="34"/>
      <c r="ACF251" s="34"/>
      <c r="ACG251" s="34"/>
      <c r="ACH251" s="34"/>
      <c r="ACI251" s="34"/>
      <c r="ACJ251" s="34"/>
      <c r="ACK251" s="34"/>
      <c r="ACL251" s="34"/>
      <c r="ACM251" s="34"/>
      <c r="ACN251" s="34"/>
      <c r="ACO251" s="34"/>
      <c r="ACP251" s="34"/>
      <c r="ACQ251" s="34"/>
      <c r="ACR251" s="34"/>
      <c r="ACS251" s="34"/>
      <c r="ACT251" s="34"/>
      <c r="ACU251" s="34"/>
      <c r="ACV251" s="34"/>
      <c r="ACW251" s="34"/>
      <c r="ACX251" s="34"/>
      <c r="ACY251" s="34"/>
      <c r="ACZ251" s="34"/>
      <c r="ADA251" s="34"/>
      <c r="ADB251" s="34"/>
      <c r="ADC251" s="34"/>
      <c r="ADD251" s="34"/>
      <c r="ADE251" s="34"/>
      <c r="ADF251" s="34"/>
      <c r="ADG251" s="34"/>
      <c r="ADH251" s="34"/>
      <c r="ADI251" s="34"/>
      <c r="ADJ251" s="34"/>
      <c r="ADK251" s="34"/>
      <c r="ADL251" s="34"/>
      <c r="ADM251" s="34"/>
      <c r="ADN251" s="34"/>
      <c r="ADO251" s="34"/>
      <c r="ADP251" s="34"/>
      <c r="ADQ251" s="34"/>
      <c r="ADR251" s="34"/>
      <c r="ADS251" s="34"/>
      <c r="ADT251" s="34"/>
      <c r="ADU251" s="34"/>
      <c r="ADV251" s="34"/>
      <c r="ADW251" s="34"/>
      <c r="ADX251" s="34"/>
      <c r="ADY251" s="34"/>
      <c r="ADZ251" s="34"/>
      <c r="AEA251" s="34"/>
      <c r="AEB251" s="34"/>
      <c r="AEC251" s="34"/>
      <c r="AED251" s="34"/>
      <c r="AEE251" s="34"/>
      <c r="AEF251" s="34"/>
      <c r="AEG251" s="34"/>
      <c r="AEH251" s="34"/>
      <c r="AEI251" s="34"/>
      <c r="AEJ251" s="34"/>
      <c r="AEK251" s="34"/>
      <c r="AEL251" s="34"/>
      <c r="AEM251" s="34"/>
      <c r="AEN251" s="34"/>
      <c r="AEO251" s="34"/>
      <c r="AEP251" s="34"/>
      <c r="AEQ251" s="34"/>
      <c r="AER251" s="34"/>
      <c r="AES251" s="34"/>
      <c r="AET251" s="34"/>
      <c r="AEU251" s="34"/>
      <c r="AEV251" s="34"/>
      <c r="AEW251" s="34"/>
      <c r="AEX251" s="34"/>
      <c r="AEY251" s="34"/>
      <c r="AEZ251" s="34"/>
      <c r="AFA251" s="34"/>
      <c r="AFB251" s="34"/>
      <c r="AFC251" s="34"/>
      <c r="AFD251" s="34"/>
      <c r="AFE251" s="34"/>
      <c r="AFF251" s="34"/>
      <c r="AFG251" s="34"/>
      <c r="AFH251" s="34"/>
      <c r="AFI251" s="34"/>
      <c r="AFJ251" s="34"/>
      <c r="AFK251" s="34"/>
      <c r="AFL251" s="34"/>
      <c r="AFM251" s="34"/>
      <c r="AFN251" s="34"/>
      <c r="AFO251" s="34"/>
      <c r="AFP251" s="34"/>
      <c r="AFQ251" s="34"/>
      <c r="AFR251" s="34"/>
      <c r="AFS251" s="34"/>
      <c r="AFT251" s="34"/>
      <c r="AFU251" s="34"/>
      <c r="AFV251" s="34"/>
      <c r="AFW251" s="34"/>
      <c r="AFX251" s="34"/>
      <c r="AFY251" s="34"/>
      <c r="AFZ251" s="34"/>
      <c r="AGA251" s="34"/>
      <c r="AGB251" s="34"/>
      <c r="AGC251" s="34"/>
      <c r="AGD251" s="34"/>
      <c r="AGE251" s="34"/>
      <c r="AGF251" s="34"/>
      <c r="AGG251" s="34"/>
      <c r="AGH251" s="34"/>
      <c r="AGI251" s="34"/>
      <c r="AGJ251" s="34"/>
      <c r="AGK251" s="34"/>
      <c r="AGL251" s="34"/>
      <c r="AGM251" s="34"/>
      <c r="AGN251" s="34"/>
      <c r="AGO251" s="34"/>
      <c r="AGP251" s="34"/>
      <c r="AGQ251" s="34"/>
      <c r="AGR251" s="34"/>
      <c r="AGS251" s="34"/>
      <c r="AGT251" s="34"/>
      <c r="AGU251" s="34"/>
      <c r="AGV251" s="34"/>
      <c r="AGW251" s="34"/>
      <c r="AGX251" s="34"/>
      <c r="AGY251" s="34"/>
      <c r="AGZ251" s="34"/>
      <c r="AHA251" s="34"/>
      <c r="AHB251" s="34"/>
      <c r="AHC251" s="34"/>
      <c r="AHD251" s="34"/>
      <c r="AHE251" s="34"/>
      <c r="AHF251" s="34"/>
      <c r="AHG251" s="34"/>
      <c r="AHH251" s="34"/>
      <c r="AHI251" s="34"/>
      <c r="AHJ251" s="34"/>
      <c r="AHK251" s="34"/>
      <c r="AHL251" s="34"/>
      <c r="AHM251" s="34"/>
      <c r="AHN251" s="34"/>
      <c r="AHO251" s="34"/>
      <c r="AHP251" s="34"/>
      <c r="AHQ251" s="34"/>
      <c r="AHR251" s="34"/>
      <c r="AHS251" s="34"/>
      <c r="AHT251" s="34"/>
      <c r="AHU251" s="34"/>
      <c r="AHV251" s="34"/>
      <c r="AHW251" s="34"/>
      <c r="AHX251" s="34"/>
      <c r="AHY251" s="34"/>
      <c r="AHZ251" s="34"/>
      <c r="AIA251" s="34"/>
      <c r="AIB251" s="34"/>
      <c r="AIC251" s="34"/>
      <c r="AID251" s="34"/>
      <c r="AIE251" s="34"/>
      <c r="AIF251" s="34"/>
      <c r="AIG251" s="34"/>
      <c r="AIH251" s="34"/>
      <c r="AII251" s="34"/>
      <c r="AIJ251" s="34"/>
      <c r="AIK251" s="34"/>
      <c r="AIL251" s="34"/>
      <c r="AIM251" s="34"/>
      <c r="AIN251" s="34"/>
      <c r="AIO251" s="34"/>
      <c r="AIP251" s="34"/>
      <c r="AIQ251" s="34"/>
      <c r="AIR251" s="34"/>
      <c r="AIS251" s="34"/>
      <c r="AIT251" s="34"/>
      <c r="AIU251" s="34"/>
      <c r="AIV251" s="34"/>
      <c r="AIW251" s="34"/>
      <c r="AIX251" s="34"/>
      <c r="AIY251" s="34"/>
      <c r="AIZ251" s="34"/>
      <c r="AJA251" s="34"/>
      <c r="AJB251" s="34"/>
      <c r="AJC251" s="34"/>
      <c r="AJD251" s="34"/>
      <c r="AJE251" s="34"/>
      <c r="AJF251" s="34"/>
      <c r="AJG251" s="34"/>
      <c r="AJH251" s="34"/>
      <c r="AJI251" s="34"/>
      <c r="AJJ251" s="34"/>
      <c r="AJK251" s="34"/>
      <c r="AJL251" s="34"/>
      <c r="AJM251" s="34"/>
      <c r="AJN251" s="34"/>
      <c r="AJO251" s="34"/>
      <c r="AJP251" s="34"/>
      <c r="AJQ251" s="34"/>
      <c r="AJR251" s="34"/>
      <c r="AJS251" s="34"/>
      <c r="AJT251" s="34"/>
      <c r="AJU251" s="34"/>
      <c r="AJV251" s="34"/>
      <c r="AJW251" s="34"/>
      <c r="AJX251" s="34"/>
      <c r="AJY251" s="34"/>
      <c r="AJZ251" s="34"/>
      <c r="AKA251" s="34"/>
      <c r="AKB251" s="34"/>
      <c r="AKC251" s="34"/>
      <c r="AKD251" s="34"/>
      <c r="AKE251" s="34"/>
      <c r="AKF251" s="34"/>
      <c r="AKG251" s="34"/>
      <c r="AKH251" s="34"/>
      <c r="AKI251" s="34"/>
      <c r="AKJ251" s="34"/>
      <c r="AKK251" s="34"/>
      <c r="AKL251" s="34"/>
      <c r="AKM251" s="34"/>
      <c r="AKN251" s="34"/>
      <c r="AKO251" s="34"/>
      <c r="AKP251" s="34"/>
      <c r="AKQ251" s="34"/>
      <c r="AKR251" s="34"/>
      <c r="AKS251" s="34"/>
      <c r="AKT251" s="34"/>
      <c r="AKU251" s="34"/>
      <c r="AKV251" s="34"/>
      <c r="AKW251" s="34"/>
      <c r="AKX251" s="34"/>
      <c r="AKY251" s="34"/>
      <c r="AKZ251" s="34"/>
      <c r="ALA251" s="34"/>
      <c r="ALB251" s="34"/>
      <c r="ALC251" s="34"/>
      <c r="ALD251" s="34"/>
      <c r="ALE251" s="34"/>
      <c r="ALF251" s="34"/>
      <c r="ALG251" s="34"/>
      <c r="ALH251" s="34"/>
      <c r="ALI251" s="34"/>
      <c r="ALJ251" s="34"/>
      <c r="ALK251" s="34"/>
      <c r="ALL251" s="34"/>
      <c r="ALM251" s="34"/>
      <c r="ALN251" s="34"/>
      <c r="ALO251" s="34"/>
      <c r="ALP251" s="34"/>
      <c r="ALQ251" s="34"/>
      <c r="ALR251" s="34"/>
      <c r="ALS251" s="34"/>
      <c r="ALT251" s="34"/>
      <c r="ALU251" s="34"/>
      <c r="ALV251" s="34"/>
      <c r="ALW251" s="34"/>
      <c r="ALX251" s="34"/>
      <c r="ALY251" s="34"/>
      <c r="ALZ251" s="34"/>
      <c r="AMA251" s="34"/>
      <c r="AMB251" s="34"/>
      <c r="AMC251" s="34"/>
      <c r="AMD251" s="34"/>
      <c r="AME251" s="34"/>
      <c r="AMF251" s="34"/>
      <c r="AMG251" s="34"/>
      <c r="AMH251" s="34"/>
      <c r="AMI251" s="34"/>
      <c r="AMJ251" s="34"/>
      <c r="AMK251" s="34"/>
    </row>
    <row r="252" spans="1:1025" ht="15.75" x14ac:dyDescent="0.25">
      <c r="A252" s="34"/>
      <c r="B252" s="9" t="s">
        <v>145</v>
      </c>
      <c r="C252" s="30"/>
      <c r="D252" s="21"/>
      <c r="E252" s="18"/>
      <c r="F252" s="34"/>
      <c r="G252" s="119" t="s">
        <v>4</v>
      </c>
      <c r="H252" s="70">
        <f>K139</f>
        <v>42752.63</v>
      </c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L252" s="34"/>
      <c r="BM252" s="34"/>
      <c r="BN252" s="34"/>
      <c r="BO252" s="34"/>
      <c r="BP252" s="34"/>
      <c r="BQ252" s="34"/>
      <c r="BR252" s="34"/>
      <c r="BS252" s="34"/>
      <c r="BT252" s="34"/>
      <c r="BU252" s="34"/>
      <c r="BV252" s="34"/>
      <c r="BW252" s="34"/>
      <c r="BX252" s="34"/>
      <c r="BY252" s="34"/>
      <c r="BZ252" s="34"/>
      <c r="CA252" s="34"/>
      <c r="CB252" s="34"/>
      <c r="CC252" s="34"/>
      <c r="CD252" s="34"/>
      <c r="CE252" s="34"/>
      <c r="CF252" s="34"/>
      <c r="CG252" s="34"/>
      <c r="CH252" s="34"/>
      <c r="CI252" s="34"/>
      <c r="CJ252" s="34"/>
      <c r="CK252" s="34"/>
      <c r="CL252" s="34"/>
      <c r="CM252" s="34"/>
      <c r="CN252" s="34"/>
      <c r="CO252" s="34"/>
      <c r="CP252" s="34"/>
      <c r="CQ252" s="34"/>
      <c r="CR252" s="34"/>
      <c r="CS252" s="34"/>
      <c r="CT252" s="34"/>
      <c r="CU252" s="34"/>
      <c r="CV252" s="34"/>
      <c r="CW252" s="34"/>
      <c r="CX252" s="34"/>
      <c r="CY252" s="34"/>
      <c r="CZ252" s="34"/>
      <c r="DA252" s="34"/>
      <c r="DB252" s="34"/>
      <c r="DC252" s="34"/>
      <c r="DD252" s="34"/>
      <c r="DE252" s="34"/>
      <c r="DF252" s="34"/>
      <c r="DG252" s="34"/>
      <c r="DH252" s="34"/>
      <c r="DI252" s="34"/>
      <c r="DJ252" s="34"/>
      <c r="DK252" s="34"/>
      <c r="DL252" s="34"/>
      <c r="DM252" s="34"/>
      <c r="DN252" s="34"/>
      <c r="DO252" s="34"/>
      <c r="DP252" s="34"/>
      <c r="DQ252" s="34"/>
      <c r="DR252" s="34"/>
      <c r="DS252" s="34"/>
      <c r="DT252" s="34"/>
      <c r="DU252" s="34"/>
      <c r="DV252" s="34"/>
      <c r="DW252" s="34"/>
      <c r="DX252" s="34"/>
      <c r="DY252" s="34"/>
      <c r="DZ252" s="34"/>
      <c r="EA252" s="34"/>
      <c r="EB252" s="34"/>
      <c r="EC252" s="34"/>
      <c r="ED252" s="34"/>
      <c r="EE252" s="34"/>
      <c r="EF252" s="34"/>
      <c r="EG252" s="34"/>
      <c r="EH252" s="34"/>
      <c r="EI252" s="34"/>
      <c r="EJ252" s="34"/>
      <c r="EK252" s="34"/>
      <c r="EL252" s="34"/>
      <c r="EM252" s="34"/>
      <c r="EN252" s="34"/>
      <c r="EO252" s="34"/>
      <c r="EP252" s="34"/>
      <c r="EQ252" s="34"/>
      <c r="ER252" s="34"/>
      <c r="ES252" s="34"/>
      <c r="ET252" s="34"/>
      <c r="EU252" s="34"/>
      <c r="EV252" s="34"/>
      <c r="EW252" s="34"/>
      <c r="EX252" s="34"/>
      <c r="EY252" s="34"/>
      <c r="EZ252" s="34"/>
      <c r="FA252" s="34"/>
      <c r="FB252" s="34"/>
      <c r="FC252" s="34"/>
      <c r="FD252" s="34"/>
      <c r="FE252" s="34"/>
      <c r="FF252" s="34"/>
      <c r="FG252" s="34"/>
      <c r="FH252" s="34"/>
      <c r="FI252" s="34"/>
      <c r="FJ252" s="34"/>
      <c r="FK252" s="34"/>
      <c r="FL252" s="34"/>
      <c r="FM252" s="34"/>
      <c r="FN252" s="34"/>
      <c r="FO252" s="34"/>
      <c r="FP252" s="34"/>
      <c r="FQ252" s="34"/>
      <c r="FR252" s="34"/>
      <c r="FS252" s="34"/>
      <c r="FT252" s="34"/>
      <c r="FU252" s="34"/>
      <c r="FV252" s="34"/>
      <c r="FW252" s="34"/>
      <c r="FX252" s="34"/>
      <c r="FY252" s="34"/>
      <c r="FZ252" s="34"/>
      <c r="GA252" s="34"/>
      <c r="GB252" s="34"/>
      <c r="GC252" s="34"/>
      <c r="GD252" s="34"/>
      <c r="GE252" s="34"/>
      <c r="GF252" s="34"/>
      <c r="GG252" s="34"/>
      <c r="GH252" s="34"/>
      <c r="GI252" s="34"/>
      <c r="GJ252" s="34"/>
      <c r="GK252" s="34"/>
      <c r="GL252" s="34"/>
      <c r="GM252" s="34"/>
      <c r="GN252" s="34"/>
      <c r="GO252" s="34"/>
      <c r="GP252" s="34"/>
      <c r="GQ252" s="34"/>
      <c r="GR252" s="34"/>
      <c r="GS252" s="34"/>
      <c r="GT252" s="34"/>
      <c r="GU252" s="34"/>
      <c r="GV252" s="34"/>
      <c r="GW252" s="34"/>
      <c r="GX252" s="34"/>
      <c r="GY252" s="34"/>
      <c r="GZ252" s="34"/>
      <c r="HA252" s="34"/>
      <c r="HB252" s="34"/>
      <c r="HC252" s="34"/>
      <c r="HD252" s="34"/>
      <c r="HE252" s="34"/>
      <c r="HF252" s="34"/>
      <c r="HG252" s="34"/>
      <c r="HH252" s="34"/>
      <c r="HI252" s="34"/>
      <c r="HJ252" s="34"/>
      <c r="HK252" s="34"/>
      <c r="HL252" s="34"/>
      <c r="HM252" s="34"/>
      <c r="HN252" s="34"/>
      <c r="HO252" s="34"/>
      <c r="HP252" s="34"/>
      <c r="HQ252" s="34"/>
      <c r="HR252" s="34"/>
      <c r="HS252" s="34"/>
      <c r="HT252" s="34"/>
      <c r="HU252" s="34"/>
      <c r="HV252" s="34"/>
      <c r="HW252" s="34"/>
      <c r="HX252" s="34"/>
      <c r="HY252" s="34"/>
      <c r="HZ252" s="34"/>
      <c r="IA252" s="34"/>
      <c r="IB252" s="34"/>
      <c r="IC252" s="34"/>
      <c r="ID252" s="34"/>
      <c r="IE252" s="34"/>
      <c r="IF252" s="34"/>
      <c r="IG252" s="34"/>
      <c r="IH252" s="34"/>
      <c r="II252" s="34"/>
      <c r="IJ252" s="34"/>
      <c r="IK252" s="34"/>
      <c r="IL252" s="34"/>
      <c r="IM252" s="34"/>
      <c r="IN252" s="34"/>
      <c r="IO252" s="34"/>
      <c r="IP252" s="34"/>
      <c r="IQ252" s="34"/>
      <c r="IR252" s="34"/>
      <c r="IS252" s="34"/>
      <c r="IT252" s="34"/>
      <c r="IU252" s="34"/>
      <c r="IV252" s="34"/>
      <c r="IW252" s="34"/>
      <c r="IX252" s="34"/>
      <c r="IY252" s="34"/>
      <c r="IZ252" s="34"/>
      <c r="JA252" s="34"/>
      <c r="JB252" s="34"/>
      <c r="JC252" s="34"/>
      <c r="JD252" s="34"/>
      <c r="JE252" s="34"/>
      <c r="JF252" s="34"/>
      <c r="JG252" s="34"/>
      <c r="JH252" s="34"/>
      <c r="JI252" s="34"/>
      <c r="JJ252" s="34"/>
      <c r="JK252" s="34"/>
      <c r="JL252" s="34"/>
      <c r="JM252" s="34"/>
      <c r="JN252" s="34"/>
      <c r="JO252" s="34"/>
      <c r="JP252" s="34"/>
      <c r="JQ252" s="34"/>
      <c r="JR252" s="34"/>
      <c r="JS252" s="34"/>
      <c r="JT252" s="34"/>
      <c r="JU252" s="34"/>
      <c r="JV252" s="34"/>
      <c r="JW252" s="34"/>
      <c r="JX252" s="34"/>
      <c r="JY252" s="34"/>
      <c r="JZ252" s="34"/>
      <c r="KA252" s="34"/>
      <c r="KB252" s="34"/>
      <c r="KC252" s="34"/>
      <c r="KD252" s="34"/>
      <c r="KE252" s="34"/>
      <c r="KF252" s="34"/>
      <c r="KG252" s="34"/>
      <c r="KH252" s="34"/>
      <c r="KI252" s="34"/>
      <c r="KJ252" s="34"/>
      <c r="KK252" s="34"/>
      <c r="KL252" s="34"/>
      <c r="KM252" s="34"/>
      <c r="KN252" s="34"/>
      <c r="KO252" s="34"/>
      <c r="KP252" s="34"/>
      <c r="KQ252" s="34"/>
      <c r="KR252" s="34"/>
      <c r="KS252" s="34"/>
      <c r="KT252" s="34"/>
      <c r="KU252" s="34"/>
      <c r="KV252" s="34"/>
      <c r="KW252" s="34"/>
      <c r="KX252" s="34"/>
      <c r="KY252" s="34"/>
      <c r="KZ252" s="34"/>
      <c r="LA252" s="34"/>
      <c r="LB252" s="34"/>
      <c r="LC252" s="34"/>
      <c r="LD252" s="34"/>
      <c r="LE252" s="34"/>
      <c r="LF252" s="34"/>
      <c r="LG252" s="34"/>
      <c r="LH252" s="34"/>
      <c r="LI252" s="34"/>
      <c r="LJ252" s="34"/>
      <c r="LK252" s="34"/>
      <c r="LL252" s="34"/>
      <c r="LM252" s="34"/>
      <c r="LN252" s="34"/>
      <c r="LO252" s="34"/>
      <c r="LP252" s="34"/>
      <c r="LQ252" s="34"/>
      <c r="LR252" s="34"/>
      <c r="LS252" s="34"/>
      <c r="LT252" s="34"/>
      <c r="LU252" s="34"/>
      <c r="LV252" s="34"/>
      <c r="LW252" s="34"/>
      <c r="LX252" s="34"/>
      <c r="LY252" s="34"/>
      <c r="LZ252" s="34"/>
      <c r="MA252" s="34"/>
      <c r="MB252" s="34"/>
      <c r="MC252" s="34"/>
      <c r="MD252" s="34"/>
      <c r="ME252" s="34"/>
      <c r="MF252" s="34"/>
      <c r="MG252" s="34"/>
      <c r="MH252" s="34"/>
      <c r="MI252" s="34"/>
      <c r="MJ252" s="34"/>
      <c r="MK252" s="34"/>
      <c r="ML252" s="34"/>
      <c r="MM252" s="34"/>
      <c r="MN252" s="34"/>
      <c r="MO252" s="34"/>
      <c r="MP252" s="34"/>
      <c r="MQ252" s="34"/>
      <c r="MR252" s="34"/>
      <c r="MS252" s="34"/>
      <c r="MT252" s="34"/>
      <c r="MU252" s="34"/>
      <c r="MV252" s="34"/>
      <c r="MW252" s="34"/>
      <c r="MX252" s="34"/>
      <c r="MY252" s="34"/>
      <c r="MZ252" s="34"/>
      <c r="NA252" s="34"/>
      <c r="NB252" s="34"/>
      <c r="NC252" s="34"/>
      <c r="ND252" s="34"/>
      <c r="NE252" s="34"/>
      <c r="NF252" s="34"/>
      <c r="NG252" s="34"/>
      <c r="NH252" s="34"/>
      <c r="NI252" s="34"/>
      <c r="NJ252" s="34"/>
      <c r="NK252" s="34"/>
      <c r="NL252" s="34"/>
      <c r="NM252" s="34"/>
      <c r="NN252" s="34"/>
      <c r="NO252" s="34"/>
      <c r="NP252" s="34"/>
      <c r="NQ252" s="34"/>
      <c r="NR252" s="34"/>
      <c r="NS252" s="34"/>
      <c r="NT252" s="34"/>
      <c r="NU252" s="34"/>
      <c r="NV252" s="34"/>
      <c r="NW252" s="34"/>
      <c r="NX252" s="34"/>
      <c r="NY252" s="34"/>
      <c r="NZ252" s="34"/>
      <c r="OA252" s="34"/>
      <c r="OB252" s="34"/>
      <c r="OC252" s="34"/>
      <c r="OD252" s="34"/>
      <c r="OE252" s="34"/>
      <c r="OF252" s="34"/>
      <c r="OG252" s="34"/>
      <c r="OH252" s="34"/>
      <c r="OI252" s="34"/>
      <c r="OJ252" s="34"/>
      <c r="OK252" s="34"/>
      <c r="OL252" s="34"/>
      <c r="OM252" s="34"/>
      <c r="ON252" s="34"/>
      <c r="OO252" s="34"/>
      <c r="OP252" s="34"/>
      <c r="OQ252" s="34"/>
      <c r="OR252" s="34"/>
      <c r="OS252" s="34"/>
      <c r="OT252" s="34"/>
      <c r="OU252" s="34"/>
      <c r="OV252" s="34"/>
      <c r="OW252" s="34"/>
      <c r="OX252" s="34"/>
      <c r="OY252" s="34"/>
      <c r="OZ252" s="34"/>
      <c r="PA252" s="34"/>
      <c r="PB252" s="34"/>
      <c r="PC252" s="34"/>
      <c r="PD252" s="34"/>
      <c r="PE252" s="34"/>
      <c r="PF252" s="34"/>
      <c r="PG252" s="34"/>
      <c r="PH252" s="34"/>
      <c r="PI252" s="34"/>
      <c r="PJ252" s="34"/>
      <c r="PK252" s="34"/>
      <c r="PL252" s="34"/>
      <c r="PM252" s="34"/>
      <c r="PN252" s="34"/>
      <c r="PO252" s="34"/>
      <c r="PP252" s="34"/>
      <c r="PQ252" s="34"/>
      <c r="PR252" s="34"/>
      <c r="PS252" s="34"/>
      <c r="PT252" s="34"/>
      <c r="PU252" s="34"/>
      <c r="PV252" s="34"/>
      <c r="PW252" s="34"/>
      <c r="PX252" s="34"/>
      <c r="PY252" s="34"/>
      <c r="PZ252" s="34"/>
      <c r="QA252" s="34"/>
      <c r="QB252" s="34"/>
      <c r="QC252" s="34"/>
      <c r="QD252" s="34"/>
      <c r="QE252" s="34"/>
      <c r="QF252" s="34"/>
      <c r="QG252" s="34"/>
      <c r="QH252" s="34"/>
      <c r="QI252" s="34"/>
      <c r="QJ252" s="34"/>
      <c r="QK252" s="34"/>
      <c r="QL252" s="34"/>
      <c r="QM252" s="34"/>
      <c r="QN252" s="34"/>
      <c r="QO252" s="34"/>
      <c r="QP252" s="34"/>
      <c r="QQ252" s="34"/>
      <c r="QR252" s="34"/>
      <c r="QS252" s="34"/>
      <c r="QT252" s="34"/>
      <c r="QU252" s="34"/>
      <c r="QV252" s="34"/>
      <c r="QW252" s="34"/>
      <c r="QX252" s="34"/>
      <c r="QY252" s="34"/>
      <c r="QZ252" s="34"/>
      <c r="RA252" s="34"/>
      <c r="RB252" s="34"/>
      <c r="RC252" s="34"/>
      <c r="RD252" s="34"/>
      <c r="RE252" s="34"/>
      <c r="RF252" s="34"/>
      <c r="RG252" s="34"/>
      <c r="RH252" s="34"/>
      <c r="RI252" s="34"/>
      <c r="RJ252" s="34"/>
      <c r="RK252" s="34"/>
      <c r="RL252" s="34"/>
      <c r="RM252" s="34"/>
      <c r="RN252" s="34"/>
      <c r="RO252" s="34"/>
      <c r="RP252" s="34"/>
      <c r="RQ252" s="34"/>
      <c r="RR252" s="34"/>
      <c r="RS252" s="34"/>
      <c r="RT252" s="34"/>
      <c r="RU252" s="34"/>
      <c r="RV252" s="34"/>
      <c r="RW252" s="34"/>
      <c r="RX252" s="34"/>
      <c r="RY252" s="34"/>
      <c r="RZ252" s="34"/>
      <c r="SA252" s="34"/>
      <c r="SB252" s="34"/>
      <c r="SC252" s="34"/>
      <c r="SD252" s="34"/>
      <c r="SE252" s="34"/>
      <c r="SF252" s="34"/>
      <c r="SG252" s="34"/>
      <c r="SH252" s="34"/>
      <c r="SI252" s="34"/>
      <c r="SJ252" s="34"/>
      <c r="SK252" s="34"/>
      <c r="SL252" s="34"/>
      <c r="SM252" s="34"/>
      <c r="SN252" s="34"/>
      <c r="SO252" s="34"/>
      <c r="SP252" s="34"/>
      <c r="SQ252" s="34"/>
      <c r="SR252" s="34"/>
      <c r="SS252" s="34"/>
      <c r="ST252" s="34"/>
      <c r="SU252" s="34"/>
      <c r="SV252" s="34"/>
      <c r="SW252" s="34"/>
      <c r="SX252" s="34"/>
      <c r="SY252" s="34"/>
      <c r="SZ252" s="34"/>
      <c r="TA252" s="34"/>
      <c r="TB252" s="34"/>
      <c r="TC252" s="34"/>
      <c r="TD252" s="34"/>
      <c r="TE252" s="34"/>
      <c r="TF252" s="34"/>
      <c r="TG252" s="34"/>
      <c r="TH252" s="34"/>
      <c r="TI252" s="34"/>
      <c r="TJ252" s="34"/>
      <c r="TK252" s="34"/>
      <c r="TL252" s="34"/>
      <c r="TM252" s="34"/>
      <c r="TN252" s="34"/>
      <c r="TO252" s="34"/>
      <c r="TP252" s="34"/>
      <c r="TQ252" s="34"/>
      <c r="TR252" s="34"/>
      <c r="TS252" s="34"/>
      <c r="TT252" s="34"/>
      <c r="TU252" s="34"/>
      <c r="TV252" s="34"/>
      <c r="TW252" s="34"/>
      <c r="TX252" s="34"/>
      <c r="TY252" s="34"/>
      <c r="TZ252" s="34"/>
      <c r="UA252" s="34"/>
      <c r="UB252" s="34"/>
      <c r="UC252" s="34"/>
      <c r="UD252" s="34"/>
      <c r="UE252" s="34"/>
      <c r="UF252" s="34"/>
      <c r="UG252" s="34"/>
      <c r="UH252" s="34"/>
      <c r="UI252" s="34"/>
      <c r="UJ252" s="34"/>
      <c r="UK252" s="34"/>
      <c r="UL252" s="34"/>
      <c r="UM252" s="34"/>
      <c r="UN252" s="34"/>
      <c r="UO252" s="34"/>
      <c r="UP252" s="34"/>
      <c r="UQ252" s="34"/>
      <c r="UR252" s="34"/>
      <c r="US252" s="34"/>
      <c r="UT252" s="34"/>
      <c r="UU252" s="34"/>
      <c r="UV252" s="34"/>
      <c r="UW252" s="34"/>
      <c r="UX252" s="34"/>
      <c r="UY252" s="34"/>
      <c r="UZ252" s="34"/>
      <c r="VA252" s="34"/>
      <c r="VB252" s="34"/>
      <c r="VC252" s="34"/>
      <c r="VD252" s="34"/>
      <c r="VE252" s="34"/>
      <c r="VF252" s="34"/>
      <c r="VG252" s="34"/>
      <c r="VH252" s="34"/>
      <c r="VI252" s="34"/>
      <c r="VJ252" s="34"/>
      <c r="VK252" s="34"/>
      <c r="VL252" s="34"/>
      <c r="VM252" s="34"/>
      <c r="VN252" s="34"/>
      <c r="VO252" s="34"/>
      <c r="VP252" s="34"/>
      <c r="VQ252" s="34"/>
      <c r="VR252" s="34"/>
      <c r="VS252" s="34"/>
      <c r="VT252" s="34"/>
      <c r="VU252" s="34"/>
      <c r="VV252" s="34"/>
      <c r="VW252" s="34"/>
      <c r="VX252" s="34"/>
      <c r="VY252" s="34"/>
      <c r="VZ252" s="34"/>
      <c r="WA252" s="34"/>
      <c r="WB252" s="34"/>
      <c r="WC252" s="34"/>
      <c r="WD252" s="34"/>
      <c r="WE252" s="34"/>
      <c r="WF252" s="34"/>
      <c r="WG252" s="34"/>
      <c r="WH252" s="34"/>
      <c r="WI252" s="34"/>
      <c r="WJ252" s="34"/>
      <c r="WK252" s="34"/>
      <c r="WL252" s="34"/>
      <c r="WM252" s="34"/>
      <c r="WN252" s="34"/>
      <c r="WO252" s="34"/>
      <c r="WP252" s="34"/>
      <c r="WQ252" s="34"/>
      <c r="WR252" s="34"/>
      <c r="WS252" s="34"/>
      <c r="WT252" s="34"/>
      <c r="WU252" s="34"/>
      <c r="WV252" s="34"/>
      <c r="WW252" s="34"/>
      <c r="WX252" s="34"/>
      <c r="WY252" s="34"/>
      <c r="WZ252" s="34"/>
      <c r="XA252" s="34"/>
      <c r="XB252" s="34"/>
      <c r="XC252" s="34"/>
      <c r="XD252" s="34"/>
      <c r="XE252" s="34"/>
      <c r="XF252" s="34"/>
      <c r="XG252" s="34"/>
      <c r="XH252" s="34"/>
      <c r="XI252" s="34"/>
      <c r="XJ252" s="34"/>
      <c r="XK252" s="34"/>
      <c r="XL252" s="34"/>
      <c r="XM252" s="34"/>
      <c r="XN252" s="34"/>
      <c r="XO252" s="34"/>
      <c r="XP252" s="34"/>
      <c r="XQ252" s="34"/>
      <c r="XR252" s="34"/>
      <c r="XS252" s="34"/>
      <c r="XT252" s="34"/>
      <c r="XU252" s="34"/>
      <c r="XV252" s="34"/>
      <c r="XW252" s="34"/>
      <c r="XX252" s="34"/>
      <c r="XY252" s="34"/>
      <c r="XZ252" s="34"/>
      <c r="YA252" s="34"/>
      <c r="YB252" s="34"/>
      <c r="YC252" s="34"/>
      <c r="YD252" s="34"/>
      <c r="YE252" s="34"/>
      <c r="YF252" s="34"/>
      <c r="YG252" s="34"/>
      <c r="YH252" s="34"/>
      <c r="YI252" s="34"/>
      <c r="YJ252" s="34"/>
      <c r="YK252" s="34"/>
      <c r="YL252" s="34"/>
      <c r="YM252" s="34"/>
      <c r="YN252" s="34"/>
      <c r="YO252" s="34"/>
      <c r="YP252" s="34"/>
      <c r="YQ252" s="34"/>
      <c r="YR252" s="34"/>
      <c r="YS252" s="34"/>
      <c r="YT252" s="34"/>
      <c r="YU252" s="34"/>
      <c r="YV252" s="34"/>
      <c r="YW252" s="34"/>
      <c r="YX252" s="34"/>
      <c r="YY252" s="34"/>
      <c r="YZ252" s="34"/>
      <c r="ZA252" s="34"/>
      <c r="ZB252" s="34"/>
      <c r="ZC252" s="34"/>
      <c r="ZD252" s="34"/>
      <c r="ZE252" s="34"/>
      <c r="ZF252" s="34"/>
      <c r="ZG252" s="34"/>
      <c r="ZH252" s="34"/>
      <c r="ZI252" s="34"/>
      <c r="ZJ252" s="34"/>
      <c r="ZK252" s="34"/>
      <c r="ZL252" s="34"/>
      <c r="ZM252" s="34"/>
      <c r="ZN252" s="34"/>
      <c r="ZO252" s="34"/>
      <c r="ZP252" s="34"/>
      <c r="ZQ252" s="34"/>
      <c r="ZR252" s="34"/>
      <c r="ZS252" s="34"/>
      <c r="ZT252" s="34"/>
      <c r="ZU252" s="34"/>
      <c r="ZV252" s="34"/>
      <c r="ZW252" s="34"/>
      <c r="ZX252" s="34"/>
      <c r="ZY252" s="34"/>
      <c r="ZZ252" s="34"/>
      <c r="AAA252" s="34"/>
      <c r="AAB252" s="34"/>
      <c r="AAC252" s="34"/>
      <c r="AAD252" s="34"/>
      <c r="AAE252" s="34"/>
      <c r="AAF252" s="34"/>
      <c r="AAG252" s="34"/>
      <c r="AAH252" s="34"/>
      <c r="AAI252" s="34"/>
      <c r="AAJ252" s="34"/>
      <c r="AAK252" s="34"/>
      <c r="AAL252" s="34"/>
      <c r="AAM252" s="34"/>
      <c r="AAN252" s="34"/>
      <c r="AAO252" s="34"/>
      <c r="AAP252" s="34"/>
      <c r="AAQ252" s="34"/>
      <c r="AAR252" s="34"/>
      <c r="AAS252" s="34"/>
      <c r="AAT252" s="34"/>
      <c r="AAU252" s="34"/>
      <c r="AAV252" s="34"/>
      <c r="AAW252" s="34"/>
      <c r="AAX252" s="34"/>
      <c r="AAY252" s="34"/>
      <c r="AAZ252" s="34"/>
      <c r="ABA252" s="34"/>
      <c r="ABB252" s="34"/>
      <c r="ABC252" s="34"/>
      <c r="ABD252" s="34"/>
      <c r="ABE252" s="34"/>
      <c r="ABF252" s="34"/>
      <c r="ABG252" s="34"/>
      <c r="ABH252" s="34"/>
      <c r="ABI252" s="34"/>
      <c r="ABJ252" s="34"/>
      <c r="ABK252" s="34"/>
      <c r="ABL252" s="34"/>
      <c r="ABM252" s="34"/>
      <c r="ABN252" s="34"/>
      <c r="ABO252" s="34"/>
      <c r="ABP252" s="34"/>
      <c r="ABQ252" s="34"/>
      <c r="ABR252" s="34"/>
      <c r="ABS252" s="34"/>
      <c r="ABT252" s="34"/>
      <c r="ABU252" s="34"/>
      <c r="ABV252" s="34"/>
      <c r="ABW252" s="34"/>
      <c r="ABX252" s="34"/>
      <c r="ABY252" s="34"/>
      <c r="ABZ252" s="34"/>
      <c r="ACA252" s="34"/>
      <c r="ACB252" s="34"/>
      <c r="ACC252" s="34"/>
      <c r="ACD252" s="34"/>
      <c r="ACE252" s="34"/>
      <c r="ACF252" s="34"/>
      <c r="ACG252" s="34"/>
      <c r="ACH252" s="34"/>
      <c r="ACI252" s="34"/>
      <c r="ACJ252" s="34"/>
      <c r="ACK252" s="34"/>
      <c r="ACL252" s="34"/>
      <c r="ACM252" s="34"/>
      <c r="ACN252" s="34"/>
      <c r="ACO252" s="34"/>
      <c r="ACP252" s="34"/>
      <c r="ACQ252" s="34"/>
      <c r="ACR252" s="34"/>
      <c r="ACS252" s="34"/>
      <c r="ACT252" s="34"/>
      <c r="ACU252" s="34"/>
      <c r="ACV252" s="34"/>
      <c r="ACW252" s="34"/>
      <c r="ACX252" s="34"/>
      <c r="ACY252" s="34"/>
      <c r="ACZ252" s="34"/>
      <c r="ADA252" s="34"/>
      <c r="ADB252" s="34"/>
      <c r="ADC252" s="34"/>
      <c r="ADD252" s="34"/>
      <c r="ADE252" s="34"/>
      <c r="ADF252" s="34"/>
      <c r="ADG252" s="34"/>
      <c r="ADH252" s="34"/>
      <c r="ADI252" s="34"/>
      <c r="ADJ252" s="34"/>
      <c r="ADK252" s="34"/>
      <c r="ADL252" s="34"/>
      <c r="ADM252" s="34"/>
      <c r="ADN252" s="34"/>
      <c r="ADO252" s="34"/>
      <c r="ADP252" s="34"/>
      <c r="ADQ252" s="34"/>
      <c r="ADR252" s="34"/>
      <c r="ADS252" s="34"/>
      <c r="ADT252" s="34"/>
      <c r="ADU252" s="34"/>
      <c r="ADV252" s="34"/>
      <c r="ADW252" s="34"/>
      <c r="ADX252" s="34"/>
      <c r="ADY252" s="34"/>
      <c r="ADZ252" s="34"/>
      <c r="AEA252" s="34"/>
      <c r="AEB252" s="34"/>
      <c r="AEC252" s="34"/>
      <c r="AED252" s="34"/>
      <c r="AEE252" s="34"/>
      <c r="AEF252" s="34"/>
      <c r="AEG252" s="34"/>
      <c r="AEH252" s="34"/>
      <c r="AEI252" s="34"/>
      <c r="AEJ252" s="34"/>
      <c r="AEK252" s="34"/>
      <c r="AEL252" s="34"/>
      <c r="AEM252" s="34"/>
      <c r="AEN252" s="34"/>
      <c r="AEO252" s="34"/>
      <c r="AEP252" s="34"/>
      <c r="AEQ252" s="34"/>
      <c r="AER252" s="34"/>
      <c r="AES252" s="34"/>
      <c r="AET252" s="34"/>
      <c r="AEU252" s="34"/>
      <c r="AEV252" s="34"/>
      <c r="AEW252" s="34"/>
      <c r="AEX252" s="34"/>
      <c r="AEY252" s="34"/>
      <c r="AEZ252" s="34"/>
      <c r="AFA252" s="34"/>
      <c r="AFB252" s="34"/>
      <c r="AFC252" s="34"/>
      <c r="AFD252" s="34"/>
      <c r="AFE252" s="34"/>
      <c r="AFF252" s="34"/>
      <c r="AFG252" s="34"/>
      <c r="AFH252" s="34"/>
      <c r="AFI252" s="34"/>
      <c r="AFJ252" s="34"/>
      <c r="AFK252" s="34"/>
      <c r="AFL252" s="34"/>
      <c r="AFM252" s="34"/>
      <c r="AFN252" s="34"/>
      <c r="AFO252" s="34"/>
      <c r="AFP252" s="34"/>
      <c r="AFQ252" s="34"/>
      <c r="AFR252" s="34"/>
      <c r="AFS252" s="34"/>
      <c r="AFT252" s="34"/>
      <c r="AFU252" s="34"/>
      <c r="AFV252" s="34"/>
      <c r="AFW252" s="34"/>
      <c r="AFX252" s="34"/>
      <c r="AFY252" s="34"/>
      <c r="AFZ252" s="34"/>
      <c r="AGA252" s="34"/>
      <c r="AGB252" s="34"/>
      <c r="AGC252" s="34"/>
      <c r="AGD252" s="34"/>
      <c r="AGE252" s="34"/>
      <c r="AGF252" s="34"/>
      <c r="AGG252" s="34"/>
      <c r="AGH252" s="34"/>
      <c r="AGI252" s="34"/>
      <c r="AGJ252" s="34"/>
      <c r="AGK252" s="34"/>
      <c r="AGL252" s="34"/>
      <c r="AGM252" s="34"/>
      <c r="AGN252" s="34"/>
      <c r="AGO252" s="34"/>
      <c r="AGP252" s="34"/>
      <c r="AGQ252" s="34"/>
      <c r="AGR252" s="34"/>
      <c r="AGS252" s="34"/>
      <c r="AGT252" s="34"/>
      <c r="AGU252" s="34"/>
      <c r="AGV252" s="34"/>
      <c r="AGW252" s="34"/>
      <c r="AGX252" s="34"/>
      <c r="AGY252" s="34"/>
      <c r="AGZ252" s="34"/>
      <c r="AHA252" s="34"/>
      <c r="AHB252" s="34"/>
      <c r="AHC252" s="34"/>
      <c r="AHD252" s="34"/>
      <c r="AHE252" s="34"/>
      <c r="AHF252" s="34"/>
      <c r="AHG252" s="34"/>
      <c r="AHH252" s="34"/>
      <c r="AHI252" s="34"/>
      <c r="AHJ252" s="34"/>
      <c r="AHK252" s="34"/>
      <c r="AHL252" s="34"/>
      <c r="AHM252" s="34"/>
      <c r="AHN252" s="34"/>
      <c r="AHO252" s="34"/>
      <c r="AHP252" s="34"/>
      <c r="AHQ252" s="34"/>
      <c r="AHR252" s="34"/>
      <c r="AHS252" s="34"/>
      <c r="AHT252" s="34"/>
      <c r="AHU252" s="34"/>
      <c r="AHV252" s="34"/>
      <c r="AHW252" s="34"/>
      <c r="AHX252" s="34"/>
      <c r="AHY252" s="34"/>
      <c r="AHZ252" s="34"/>
      <c r="AIA252" s="34"/>
      <c r="AIB252" s="34"/>
      <c r="AIC252" s="34"/>
      <c r="AID252" s="34"/>
      <c r="AIE252" s="34"/>
      <c r="AIF252" s="34"/>
      <c r="AIG252" s="34"/>
      <c r="AIH252" s="34"/>
      <c r="AII252" s="34"/>
      <c r="AIJ252" s="34"/>
      <c r="AIK252" s="34"/>
      <c r="AIL252" s="34"/>
      <c r="AIM252" s="34"/>
      <c r="AIN252" s="34"/>
      <c r="AIO252" s="34"/>
      <c r="AIP252" s="34"/>
      <c r="AIQ252" s="34"/>
      <c r="AIR252" s="34"/>
      <c r="AIS252" s="34"/>
      <c r="AIT252" s="34"/>
      <c r="AIU252" s="34"/>
      <c r="AIV252" s="34"/>
      <c r="AIW252" s="34"/>
      <c r="AIX252" s="34"/>
      <c r="AIY252" s="34"/>
      <c r="AIZ252" s="34"/>
      <c r="AJA252" s="34"/>
      <c r="AJB252" s="34"/>
      <c r="AJC252" s="34"/>
      <c r="AJD252" s="34"/>
      <c r="AJE252" s="34"/>
      <c r="AJF252" s="34"/>
      <c r="AJG252" s="34"/>
      <c r="AJH252" s="34"/>
      <c r="AJI252" s="34"/>
      <c r="AJJ252" s="34"/>
      <c r="AJK252" s="34"/>
      <c r="AJL252" s="34"/>
      <c r="AJM252" s="34"/>
      <c r="AJN252" s="34"/>
      <c r="AJO252" s="34"/>
      <c r="AJP252" s="34"/>
      <c r="AJQ252" s="34"/>
      <c r="AJR252" s="34"/>
      <c r="AJS252" s="34"/>
      <c r="AJT252" s="34"/>
      <c r="AJU252" s="34"/>
      <c r="AJV252" s="34"/>
      <c r="AJW252" s="34"/>
      <c r="AJX252" s="34"/>
      <c r="AJY252" s="34"/>
      <c r="AJZ252" s="34"/>
      <c r="AKA252" s="34"/>
      <c r="AKB252" s="34"/>
      <c r="AKC252" s="34"/>
      <c r="AKD252" s="34"/>
      <c r="AKE252" s="34"/>
      <c r="AKF252" s="34"/>
      <c r="AKG252" s="34"/>
      <c r="AKH252" s="34"/>
      <c r="AKI252" s="34"/>
      <c r="AKJ252" s="34"/>
      <c r="AKK252" s="34"/>
      <c r="AKL252" s="34"/>
      <c r="AKM252" s="34"/>
      <c r="AKN252" s="34"/>
      <c r="AKO252" s="34"/>
      <c r="AKP252" s="34"/>
      <c r="AKQ252" s="34"/>
      <c r="AKR252" s="34"/>
      <c r="AKS252" s="34"/>
      <c r="AKT252" s="34"/>
      <c r="AKU252" s="34"/>
      <c r="AKV252" s="34"/>
      <c r="AKW252" s="34"/>
      <c r="AKX252" s="34"/>
      <c r="AKY252" s="34"/>
      <c r="AKZ252" s="34"/>
      <c r="ALA252" s="34"/>
      <c r="ALB252" s="34"/>
      <c r="ALC252" s="34"/>
      <c r="ALD252" s="34"/>
      <c r="ALE252" s="34"/>
      <c r="ALF252" s="34"/>
      <c r="ALG252" s="34"/>
      <c r="ALH252" s="34"/>
      <c r="ALI252" s="34"/>
      <c r="ALJ252" s="34"/>
      <c r="ALK252" s="34"/>
      <c r="ALL252" s="34"/>
      <c r="ALM252" s="34"/>
      <c r="ALN252" s="34"/>
      <c r="ALO252" s="34"/>
      <c r="ALP252" s="34"/>
      <c r="ALQ252" s="34"/>
      <c r="ALR252" s="34"/>
      <c r="ALS252" s="34"/>
      <c r="ALT252" s="34"/>
      <c r="ALU252" s="34"/>
      <c r="ALV252" s="34"/>
      <c r="ALW252" s="34"/>
      <c r="ALX252" s="34"/>
      <c r="ALY252" s="34"/>
      <c r="ALZ252" s="34"/>
      <c r="AMA252" s="34"/>
      <c r="AMB252" s="34"/>
      <c r="AMC252" s="34"/>
      <c r="AMD252" s="34"/>
      <c r="AME252" s="34"/>
      <c r="AMF252" s="34"/>
      <c r="AMG252" s="34"/>
      <c r="AMH252" s="34"/>
      <c r="AMI252" s="34"/>
      <c r="AMJ252" s="34"/>
      <c r="AMK252" s="34"/>
    </row>
    <row r="253" spans="1:1025" ht="15.75" x14ac:dyDescent="0.25">
      <c r="A253" s="34"/>
      <c r="B253" s="65" t="s">
        <v>10</v>
      </c>
      <c r="D253" s="11">
        <f>C216</f>
        <v>876.2</v>
      </c>
      <c r="F253" s="34"/>
      <c r="G253" s="49" t="s">
        <v>157</v>
      </c>
      <c r="H253" s="71">
        <f>K163</f>
        <v>124.04</v>
      </c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4"/>
      <c r="BM253" s="34"/>
      <c r="BN253" s="34"/>
      <c r="BO253" s="34"/>
      <c r="BP253" s="34"/>
      <c r="BQ253" s="34"/>
      <c r="BR253" s="34"/>
      <c r="BS253" s="34"/>
      <c r="BT253" s="34"/>
      <c r="BU253" s="34"/>
      <c r="BV253" s="34"/>
      <c r="BW253" s="34"/>
      <c r="BX253" s="34"/>
      <c r="BY253" s="34"/>
      <c r="BZ253" s="34"/>
      <c r="CA253" s="34"/>
      <c r="CB253" s="34"/>
      <c r="CC253" s="34"/>
      <c r="CD253" s="34"/>
      <c r="CE253" s="34"/>
      <c r="CF253" s="34"/>
      <c r="CG253" s="34"/>
      <c r="CH253" s="34"/>
      <c r="CI253" s="34"/>
      <c r="CJ253" s="34"/>
      <c r="CK253" s="34"/>
      <c r="CL253" s="34"/>
      <c r="CM253" s="34"/>
      <c r="CN253" s="34"/>
      <c r="CO253" s="34"/>
      <c r="CP253" s="34"/>
      <c r="CQ253" s="34"/>
      <c r="CR253" s="34"/>
      <c r="CS253" s="34"/>
      <c r="CT253" s="34"/>
      <c r="CU253" s="34"/>
      <c r="CV253" s="34"/>
      <c r="CW253" s="34"/>
      <c r="CX253" s="34"/>
      <c r="CY253" s="34"/>
      <c r="CZ253" s="34"/>
      <c r="DA253" s="34"/>
      <c r="DB253" s="34"/>
      <c r="DC253" s="34"/>
      <c r="DD253" s="34"/>
      <c r="DE253" s="34"/>
      <c r="DF253" s="34"/>
      <c r="DG253" s="34"/>
      <c r="DH253" s="34"/>
      <c r="DI253" s="34"/>
      <c r="DJ253" s="34"/>
      <c r="DK253" s="34"/>
      <c r="DL253" s="34"/>
      <c r="DM253" s="34"/>
      <c r="DN253" s="34"/>
      <c r="DO253" s="34"/>
      <c r="DP253" s="34"/>
      <c r="DQ253" s="34"/>
      <c r="DR253" s="34"/>
      <c r="DS253" s="34"/>
      <c r="DT253" s="34"/>
      <c r="DU253" s="34"/>
      <c r="DV253" s="34"/>
      <c r="DW253" s="34"/>
      <c r="DX253" s="34"/>
      <c r="DY253" s="34"/>
      <c r="DZ253" s="34"/>
      <c r="EA253" s="34"/>
      <c r="EB253" s="34"/>
      <c r="EC253" s="34"/>
      <c r="ED253" s="34"/>
      <c r="EE253" s="34"/>
      <c r="EF253" s="34"/>
      <c r="EG253" s="34"/>
      <c r="EH253" s="34"/>
      <c r="EI253" s="34"/>
      <c r="EJ253" s="34"/>
      <c r="EK253" s="34"/>
      <c r="EL253" s="34"/>
      <c r="EM253" s="34"/>
      <c r="EN253" s="34"/>
      <c r="EO253" s="34"/>
      <c r="EP253" s="34"/>
      <c r="EQ253" s="34"/>
      <c r="ER253" s="34"/>
      <c r="ES253" s="34"/>
      <c r="ET253" s="34"/>
      <c r="EU253" s="34"/>
      <c r="EV253" s="34"/>
      <c r="EW253" s="34"/>
      <c r="EX253" s="34"/>
      <c r="EY253" s="34"/>
      <c r="EZ253" s="34"/>
      <c r="FA253" s="34"/>
      <c r="FB253" s="34"/>
      <c r="FC253" s="34"/>
      <c r="FD253" s="34"/>
      <c r="FE253" s="34"/>
      <c r="FF253" s="34"/>
      <c r="FG253" s="34"/>
      <c r="FH253" s="34"/>
      <c r="FI253" s="34"/>
      <c r="FJ253" s="34"/>
      <c r="FK253" s="34"/>
      <c r="FL253" s="34"/>
      <c r="FM253" s="34"/>
      <c r="FN253" s="34"/>
      <c r="FO253" s="34"/>
      <c r="FP253" s="34"/>
      <c r="FQ253" s="34"/>
      <c r="FR253" s="34"/>
      <c r="FS253" s="34"/>
      <c r="FT253" s="34"/>
      <c r="FU253" s="34"/>
      <c r="FV253" s="34"/>
      <c r="FW253" s="34"/>
      <c r="FX253" s="34"/>
      <c r="FY253" s="34"/>
      <c r="FZ253" s="34"/>
      <c r="GA253" s="34"/>
      <c r="GB253" s="34"/>
      <c r="GC253" s="34"/>
      <c r="GD253" s="34"/>
      <c r="GE253" s="34"/>
      <c r="GF253" s="34"/>
      <c r="GG253" s="34"/>
      <c r="GH253" s="34"/>
      <c r="GI253" s="34"/>
      <c r="GJ253" s="34"/>
      <c r="GK253" s="34"/>
      <c r="GL253" s="34"/>
      <c r="GM253" s="34"/>
      <c r="GN253" s="34"/>
      <c r="GO253" s="34"/>
      <c r="GP253" s="34"/>
      <c r="GQ253" s="34"/>
      <c r="GR253" s="34"/>
      <c r="GS253" s="34"/>
      <c r="GT253" s="34"/>
      <c r="GU253" s="34"/>
      <c r="GV253" s="34"/>
      <c r="GW253" s="34"/>
      <c r="GX253" s="34"/>
      <c r="GY253" s="34"/>
      <c r="GZ253" s="34"/>
      <c r="HA253" s="34"/>
      <c r="HB253" s="34"/>
      <c r="HC253" s="34"/>
      <c r="HD253" s="34"/>
      <c r="HE253" s="34"/>
      <c r="HF253" s="34"/>
      <c r="HG253" s="34"/>
      <c r="HH253" s="34"/>
      <c r="HI253" s="34"/>
      <c r="HJ253" s="34"/>
      <c r="HK253" s="34"/>
      <c r="HL253" s="34"/>
      <c r="HM253" s="34"/>
      <c r="HN253" s="34"/>
      <c r="HO253" s="34"/>
      <c r="HP253" s="34"/>
      <c r="HQ253" s="34"/>
      <c r="HR253" s="34"/>
      <c r="HS253" s="34"/>
      <c r="HT253" s="34"/>
      <c r="HU253" s="34"/>
      <c r="HV253" s="34"/>
      <c r="HW253" s="34"/>
      <c r="HX253" s="34"/>
      <c r="HY253" s="34"/>
      <c r="HZ253" s="34"/>
      <c r="IA253" s="34"/>
      <c r="IB253" s="34"/>
      <c r="IC253" s="34"/>
      <c r="ID253" s="34"/>
      <c r="IE253" s="34"/>
      <c r="IF253" s="34"/>
      <c r="IG253" s="34"/>
      <c r="IH253" s="34"/>
      <c r="II253" s="34"/>
      <c r="IJ253" s="34"/>
      <c r="IK253" s="34"/>
      <c r="IL253" s="34"/>
      <c r="IM253" s="34"/>
      <c r="IN253" s="34"/>
      <c r="IO253" s="34"/>
      <c r="IP253" s="34"/>
      <c r="IQ253" s="34"/>
      <c r="IR253" s="34"/>
      <c r="IS253" s="34"/>
      <c r="IT253" s="34"/>
      <c r="IU253" s="34"/>
      <c r="IV253" s="34"/>
      <c r="IW253" s="34"/>
      <c r="IX253" s="34"/>
      <c r="IY253" s="34"/>
      <c r="IZ253" s="34"/>
      <c r="JA253" s="34"/>
      <c r="JB253" s="34"/>
      <c r="JC253" s="34"/>
      <c r="JD253" s="34"/>
      <c r="JE253" s="34"/>
      <c r="JF253" s="34"/>
      <c r="JG253" s="34"/>
      <c r="JH253" s="34"/>
      <c r="JI253" s="34"/>
      <c r="JJ253" s="34"/>
      <c r="JK253" s="34"/>
      <c r="JL253" s="34"/>
      <c r="JM253" s="34"/>
      <c r="JN253" s="34"/>
      <c r="JO253" s="34"/>
      <c r="JP253" s="34"/>
      <c r="JQ253" s="34"/>
      <c r="JR253" s="34"/>
      <c r="JS253" s="34"/>
      <c r="JT253" s="34"/>
      <c r="JU253" s="34"/>
      <c r="JV253" s="34"/>
      <c r="JW253" s="34"/>
      <c r="JX253" s="34"/>
      <c r="JY253" s="34"/>
      <c r="JZ253" s="34"/>
      <c r="KA253" s="34"/>
      <c r="KB253" s="34"/>
      <c r="KC253" s="34"/>
      <c r="KD253" s="34"/>
      <c r="KE253" s="34"/>
      <c r="KF253" s="34"/>
      <c r="KG253" s="34"/>
      <c r="KH253" s="34"/>
      <c r="KI253" s="34"/>
      <c r="KJ253" s="34"/>
      <c r="KK253" s="34"/>
      <c r="KL253" s="34"/>
      <c r="KM253" s="34"/>
      <c r="KN253" s="34"/>
      <c r="KO253" s="34"/>
      <c r="KP253" s="34"/>
      <c r="KQ253" s="34"/>
      <c r="KR253" s="34"/>
      <c r="KS253" s="34"/>
      <c r="KT253" s="34"/>
      <c r="KU253" s="34"/>
      <c r="KV253" s="34"/>
      <c r="KW253" s="34"/>
      <c r="KX253" s="34"/>
      <c r="KY253" s="34"/>
      <c r="KZ253" s="34"/>
      <c r="LA253" s="34"/>
      <c r="LB253" s="34"/>
      <c r="LC253" s="34"/>
      <c r="LD253" s="34"/>
      <c r="LE253" s="34"/>
      <c r="LF253" s="34"/>
      <c r="LG253" s="34"/>
      <c r="LH253" s="34"/>
      <c r="LI253" s="34"/>
      <c r="LJ253" s="34"/>
      <c r="LK253" s="34"/>
      <c r="LL253" s="34"/>
      <c r="LM253" s="34"/>
      <c r="LN253" s="34"/>
      <c r="LO253" s="34"/>
      <c r="LP253" s="34"/>
      <c r="LQ253" s="34"/>
      <c r="LR253" s="34"/>
      <c r="LS253" s="34"/>
      <c r="LT253" s="34"/>
      <c r="LU253" s="34"/>
      <c r="LV253" s="34"/>
      <c r="LW253" s="34"/>
      <c r="LX253" s="34"/>
      <c r="LY253" s="34"/>
      <c r="LZ253" s="34"/>
      <c r="MA253" s="34"/>
      <c r="MB253" s="34"/>
      <c r="MC253" s="34"/>
      <c r="MD253" s="34"/>
      <c r="ME253" s="34"/>
      <c r="MF253" s="34"/>
      <c r="MG253" s="34"/>
      <c r="MH253" s="34"/>
      <c r="MI253" s="34"/>
      <c r="MJ253" s="34"/>
      <c r="MK253" s="34"/>
      <c r="ML253" s="34"/>
      <c r="MM253" s="34"/>
      <c r="MN253" s="34"/>
      <c r="MO253" s="34"/>
      <c r="MP253" s="34"/>
      <c r="MQ253" s="34"/>
      <c r="MR253" s="34"/>
      <c r="MS253" s="34"/>
      <c r="MT253" s="34"/>
      <c r="MU253" s="34"/>
      <c r="MV253" s="34"/>
      <c r="MW253" s="34"/>
      <c r="MX253" s="34"/>
      <c r="MY253" s="34"/>
      <c r="MZ253" s="34"/>
      <c r="NA253" s="34"/>
      <c r="NB253" s="34"/>
      <c r="NC253" s="34"/>
      <c r="ND253" s="34"/>
      <c r="NE253" s="34"/>
      <c r="NF253" s="34"/>
      <c r="NG253" s="34"/>
      <c r="NH253" s="34"/>
      <c r="NI253" s="34"/>
      <c r="NJ253" s="34"/>
      <c r="NK253" s="34"/>
      <c r="NL253" s="34"/>
      <c r="NM253" s="34"/>
      <c r="NN253" s="34"/>
      <c r="NO253" s="34"/>
      <c r="NP253" s="34"/>
      <c r="NQ253" s="34"/>
      <c r="NR253" s="34"/>
      <c r="NS253" s="34"/>
      <c r="NT253" s="34"/>
      <c r="NU253" s="34"/>
      <c r="NV253" s="34"/>
      <c r="NW253" s="34"/>
      <c r="NX253" s="34"/>
      <c r="NY253" s="34"/>
      <c r="NZ253" s="34"/>
      <c r="OA253" s="34"/>
      <c r="OB253" s="34"/>
      <c r="OC253" s="34"/>
      <c r="OD253" s="34"/>
      <c r="OE253" s="34"/>
      <c r="OF253" s="34"/>
      <c r="OG253" s="34"/>
      <c r="OH253" s="34"/>
      <c r="OI253" s="34"/>
      <c r="OJ253" s="34"/>
      <c r="OK253" s="34"/>
      <c r="OL253" s="34"/>
      <c r="OM253" s="34"/>
      <c r="ON253" s="34"/>
      <c r="OO253" s="34"/>
      <c r="OP253" s="34"/>
      <c r="OQ253" s="34"/>
      <c r="OR253" s="34"/>
      <c r="OS253" s="34"/>
      <c r="OT253" s="34"/>
      <c r="OU253" s="34"/>
      <c r="OV253" s="34"/>
      <c r="OW253" s="34"/>
      <c r="OX253" s="34"/>
      <c r="OY253" s="34"/>
      <c r="OZ253" s="34"/>
      <c r="PA253" s="34"/>
      <c r="PB253" s="34"/>
      <c r="PC253" s="34"/>
      <c r="PD253" s="34"/>
      <c r="PE253" s="34"/>
      <c r="PF253" s="34"/>
      <c r="PG253" s="34"/>
      <c r="PH253" s="34"/>
      <c r="PI253" s="34"/>
      <c r="PJ253" s="34"/>
      <c r="PK253" s="34"/>
      <c r="PL253" s="34"/>
      <c r="PM253" s="34"/>
      <c r="PN253" s="34"/>
      <c r="PO253" s="34"/>
      <c r="PP253" s="34"/>
      <c r="PQ253" s="34"/>
      <c r="PR253" s="34"/>
      <c r="PS253" s="34"/>
      <c r="PT253" s="34"/>
      <c r="PU253" s="34"/>
      <c r="PV253" s="34"/>
      <c r="PW253" s="34"/>
      <c r="PX253" s="34"/>
      <c r="PY253" s="34"/>
      <c r="PZ253" s="34"/>
      <c r="QA253" s="34"/>
      <c r="QB253" s="34"/>
      <c r="QC253" s="34"/>
      <c r="QD253" s="34"/>
      <c r="QE253" s="34"/>
      <c r="QF253" s="34"/>
      <c r="QG253" s="34"/>
      <c r="QH253" s="34"/>
      <c r="QI253" s="34"/>
      <c r="QJ253" s="34"/>
      <c r="QK253" s="34"/>
      <c r="QL253" s="34"/>
      <c r="QM253" s="34"/>
      <c r="QN253" s="34"/>
      <c r="QO253" s="34"/>
      <c r="QP253" s="34"/>
      <c r="QQ253" s="34"/>
      <c r="QR253" s="34"/>
      <c r="QS253" s="34"/>
      <c r="QT253" s="34"/>
      <c r="QU253" s="34"/>
      <c r="QV253" s="34"/>
      <c r="QW253" s="34"/>
      <c r="QX253" s="34"/>
      <c r="QY253" s="34"/>
      <c r="QZ253" s="34"/>
      <c r="RA253" s="34"/>
      <c r="RB253" s="34"/>
      <c r="RC253" s="34"/>
      <c r="RD253" s="34"/>
      <c r="RE253" s="34"/>
      <c r="RF253" s="34"/>
      <c r="RG253" s="34"/>
      <c r="RH253" s="34"/>
      <c r="RI253" s="34"/>
      <c r="RJ253" s="34"/>
      <c r="RK253" s="34"/>
      <c r="RL253" s="34"/>
      <c r="RM253" s="34"/>
      <c r="RN253" s="34"/>
      <c r="RO253" s="34"/>
      <c r="RP253" s="34"/>
      <c r="RQ253" s="34"/>
      <c r="RR253" s="34"/>
      <c r="RS253" s="34"/>
      <c r="RT253" s="34"/>
      <c r="RU253" s="34"/>
      <c r="RV253" s="34"/>
      <c r="RW253" s="34"/>
      <c r="RX253" s="34"/>
      <c r="RY253" s="34"/>
      <c r="RZ253" s="34"/>
      <c r="SA253" s="34"/>
      <c r="SB253" s="34"/>
      <c r="SC253" s="34"/>
      <c r="SD253" s="34"/>
      <c r="SE253" s="34"/>
      <c r="SF253" s="34"/>
      <c r="SG253" s="34"/>
      <c r="SH253" s="34"/>
      <c r="SI253" s="34"/>
      <c r="SJ253" s="34"/>
      <c r="SK253" s="34"/>
      <c r="SL253" s="34"/>
      <c r="SM253" s="34"/>
      <c r="SN253" s="34"/>
      <c r="SO253" s="34"/>
      <c r="SP253" s="34"/>
      <c r="SQ253" s="34"/>
      <c r="SR253" s="34"/>
      <c r="SS253" s="34"/>
      <c r="ST253" s="34"/>
      <c r="SU253" s="34"/>
      <c r="SV253" s="34"/>
      <c r="SW253" s="34"/>
      <c r="SX253" s="34"/>
      <c r="SY253" s="34"/>
      <c r="SZ253" s="34"/>
      <c r="TA253" s="34"/>
      <c r="TB253" s="34"/>
      <c r="TC253" s="34"/>
      <c r="TD253" s="34"/>
      <c r="TE253" s="34"/>
      <c r="TF253" s="34"/>
      <c r="TG253" s="34"/>
      <c r="TH253" s="34"/>
      <c r="TI253" s="34"/>
      <c r="TJ253" s="34"/>
      <c r="TK253" s="34"/>
      <c r="TL253" s="34"/>
      <c r="TM253" s="34"/>
      <c r="TN253" s="34"/>
      <c r="TO253" s="34"/>
      <c r="TP253" s="34"/>
      <c r="TQ253" s="34"/>
      <c r="TR253" s="34"/>
      <c r="TS253" s="34"/>
      <c r="TT253" s="34"/>
      <c r="TU253" s="34"/>
      <c r="TV253" s="34"/>
      <c r="TW253" s="34"/>
      <c r="TX253" s="34"/>
      <c r="TY253" s="34"/>
      <c r="TZ253" s="34"/>
      <c r="UA253" s="34"/>
      <c r="UB253" s="34"/>
      <c r="UC253" s="34"/>
      <c r="UD253" s="34"/>
      <c r="UE253" s="34"/>
      <c r="UF253" s="34"/>
      <c r="UG253" s="34"/>
      <c r="UH253" s="34"/>
      <c r="UI253" s="34"/>
      <c r="UJ253" s="34"/>
      <c r="UK253" s="34"/>
      <c r="UL253" s="34"/>
      <c r="UM253" s="34"/>
      <c r="UN253" s="34"/>
      <c r="UO253" s="34"/>
      <c r="UP253" s="34"/>
      <c r="UQ253" s="34"/>
      <c r="UR253" s="34"/>
      <c r="US253" s="34"/>
      <c r="UT253" s="34"/>
      <c r="UU253" s="34"/>
      <c r="UV253" s="34"/>
      <c r="UW253" s="34"/>
      <c r="UX253" s="34"/>
      <c r="UY253" s="34"/>
      <c r="UZ253" s="34"/>
      <c r="VA253" s="34"/>
      <c r="VB253" s="34"/>
      <c r="VC253" s="34"/>
      <c r="VD253" s="34"/>
      <c r="VE253" s="34"/>
      <c r="VF253" s="34"/>
      <c r="VG253" s="34"/>
      <c r="VH253" s="34"/>
      <c r="VI253" s="34"/>
      <c r="VJ253" s="34"/>
      <c r="VK253" s="34"/>
      <c r="VL253" s="34"/>
      <c r="VM253" s="34"/>
      <c r="VN253" s="34"/>
      <c r="VO253" s="34"/>
      <c r="VP253" s="34"/>
      <c r="VQ253" s="34"/>
      <c r="VR253" s="34"/>
      <c r="VS253" s="34"/>
      <c r="VT253" s="34"/>
      <c r="VU253" s="34"/>
      <c r="VV253" s="34"/>
      <c r="VW253" s="34"/>
      <c r="VX253" s="34"/>
      <c r="VY253" s="34"/>
      <c r="VZ253" s="34"/>
      <c r="WA253" s="34"/>
      <c r="WB253" s="34"/>
      <c r="WC253" s="34"/>
      <c r="WD253" s="34"/>
      <c r="WE253" s="34"/>
      <c r="WF253" s="34"/>
      <c r="WG253" s="34"/>
      <c r="WH253" s="34"/>
      <c r="WI253" s="34"/>
      <c r="WJ253" s="34"/>
      <c r="WK253" s="34"/>
      <c r="WL253" s="34"/>
      <c r="WM253" s="34"/>
      <c r="WN253" s="34"/>
      <c r="WO253" s="34"/>
      <c r="WP253" s="34"/>
      <c r="WQ253" s="34"/>
      <c r="WR253" s="34"/>
      <c r="WS253" s="34"/>
      <c r="WT253" s="34"/>
      <c r="WU253" s="34"/>
      <c r="WV253" s="34"/>
      <c r="WW253" s="34"/>
      <c r="WX253" s="34"/>
      <c r="WY253" s="34"/>
      <c r="WZ253" s="34"/>
      <c r="XA253" s="34"/>
      <c r="XB253" s="34"/>
      <c r="XC253" s="34"/>
      <c r="XD253" s="34"/>
      <c r="XE253" s="34"/>
      <c r="XF253" s="34"/>
      <c r="XG253" s="34"/>
      <c r="XH253" s="34"/>
      <c r="XI253" s="34"/>
      <c r="XJ253" s="34"/>
      <c r="XK253" s="34"/>
      <c r="XL253" s="34"/>
      <c r="XM253" s="34"/>
      <c r="XN253" s="34"/>
      <c r="XO253" s="34"/>
      <c r="XP253" s="34"/>
      <c r="XQ253" s="34"/>
      <c r="XR253" s="34"/>
      <c r="XS253" s="34"/>
      <c r="XT253" s="34"/>
      <c r="XU253" s="34"/>
      <c r="XV253" s="34"/>
      <c r="XW253" s="34"/>
      <c r="XX253" s="34"/>
      <c r="XY253" s="34"/>
      <c r="XZ253" s="34"/>
      <c r="YA253" s="34"/>
      <c r="YB253" s="34"/>
      <c r="YC253" s="34"/>
      <c r="YD253" s="34"/>
      <c r="YE253" s="34"/>
      <c r="YF253" s="34"/>
      <c r="YG253" s="34"/>
      <c r="YH253" s="34"/>
      <c r="YI253" s="34"/>
      <c r="YJ253" s="34"/>
      <c r="YK253" s="34"/>
      <c r="YL253" s="34"/>
      <c r="YM253" s="34"/>
      <c r="YN253" s="34"/>
      <c r="YO253" s="34"/>
      <c r="YP253" s="34"/>
      <c r="YQ253" s="34"/>
      <c r="YR253" s="34"/>
      <c r="YS253" s="34"/>
      <c r="YT253" s="34"/>
      <c r="YU253" s="34"/>
      <c r="YV253" s="34"/>
      <c r="YW253" s="34"/>
      <c r="YX253" s="34"/>
      <c r="YY253" s="34"/>
      <c r="YZ253" s="34"/>
      <c r="ZA253" s="34"/>
      <c r="ZB253" s="34"/>
      <c r="ZC253" s="34"/>
      <c r="ZD253" s="34"/>
      <c r="ZE253" s="34"/>
      <c r="ZF253" s="34"/>
      <c r="ZG253" s="34"/>
      <c r="ZH253" s="34"/>
      <c r="ZI253" s="34"/>
      <c r="ZJ253" s="34"/>
      <c r="ZK253" s="34"/>
      <c r="ZL253" s="34"/>
      <c r="ZM253" s="34"/>
      <c r="ZN253" s="34"/>
      <c r="ZO253" s="34"/>
      <c r="ZP253" s="34"/>
      <c r="ZQ253" s="34"/>
      <c r="ZR253" s="34"/>
      <c r="ZS253" s="34"/>
      <c r="ZT253" s="34"/>
      <c r="ZU253" s="34"/>
      <c r="ZV253" s="34"/>
      <c r="ZW253" s="34"/>
      <c r="ZX253" s="34"/>
      <c r="ZY253" s="34"/>
      <c r="ZZ253" s="34"/>
      <c r="AAA253" s="34"/>
      <c r="AAB253" s="34"/>
      <c r="AAC253" s="34"/>
      <c r="AAD253" s="34"/>
      <c r="AAE253" s="34"/>
      <c r="AAF253" s="34"/>
      <c r="AAG253" s="34"/>
      <c r="AAH253" s="34"/>
      <c r="AAI253" s="34"/>
      <c r="AAJ253" s="34"/>
      <c r="AAK253" s="34"/>
      <c r="AAL253" s="34"/>
      <c r="AAM253" s="34"/>
      <c r="AAN253" s="34"/>
      <c r="AAO253" s="34"/>
      <c r="AAP253" s="34"/>
      <c r="AAQ253" s="34"/>
      <c r="AAR253" s="34"/>
      <c r="AAS253" s="34"/>
      <c r="AAT253" s="34"/>
      <c r="AAU253" s="34"/>
      <c r="AAV253" s="34"/>
      <c r="AAW253" s="34"/>
      <c r="AAX253" s="34"/>
      <c r="AAY253" s="34"/>
      <c r="AAZ253" s="34"/>
      <c r="ABA253" s="34"/>
      <c r="ABB253" s="34"/>
      <c r="ABC253" s="34"/>
      <c r="ABD253" s="34"/>
      <c r="ABE253" s="34"/>
      <c r="ABF253" s="34"/>
      <c r="ABG253" s="34"/>
      <c r="ABH253" s="34"/>
      <c r="ABI253" s="34"/>
      <c r="ABJ253" s="34"/>
      <c r="ABK253" s="34"/>
      <c r="ABL253" s="34"/>
      <c r="ABM253" s="34"/>
      <c r="ABN253" s="34"/>
      <c r="ABO253" s="34"/>
      <c r="ABP253" s="34"/>
      <c r="ABQ253" s="34"/>
      <c r="ABR253" s="34"/>
      <c r="ABS253" s="34"/>
      <c r="ABT253" s="34"/>
      <c r="ABU253" s="34"/>
      <c r="ABV253" s="34"/>
      <c r="ABW253" s="34"/>
      <c r="ABX253" s="34"/>
      <c r="ABY253" s="34"/>
      <c r="ABZ253" s="34"/>
      <c r="ACA253" s="34"/>
      <c r="ACB253" s="34"/>
      <c r="ACC253" s="34"/>
      <c r="ACD253" s="34"/>
      <c r="ACE253" s="34"/>
      <c r="ACF253" s="34"/>
      <c r="ACG253" s="34"/>
      <c r="ACH253" s="34"/>
      <c r="ACI253" s="34"/>
      <c r="ACJ253" s="34"/>
      <c r="ACK253" s="34"/>
      <c r="ACL253" s="34"/>
      <c r="ACM253" s="34"/>
      <c r="ACN253" s="34"/>
      <c r="ACO253" s="34"/>
      <c r="ACP253" s="34"/>
      <c r="ACQ253" s="34"/>
      <c r="ACR253" s="34"/>
      <c r="ACS253" s="34"/>
      <c r="ACT253" s="34"/>
      <c r="ACU253" s="34"/>
      <c r="ACV253" s="34"/>
      <c r="ACW253" s="34"/>
      <c r="ACX253" s="34"/>
      <c r="ACY253" s="34"/>
      <c r="ACZ253" s="34"/>
      <c r="ADA253" s="34"/>
      <c r="ADB253" s="34"/>
      <c r="ADC253" s="34"/>
      <c r="ADD253" s="34"/>
      <c r="ADE253" s="34"/>
      <c r="ADF253" s="34"/>
      <c r="ADG253" s="34"/>
      <c r="ADH253" s="34"/>
      <c r="ADI253" s="34"/>
      <c r="ADJ253" s="34"/>
      <c r="ADK253" s="34"/>
      <c r="ADL253" s="34"/>
      <c r="ADM253" s="34"/>
      <c r="ADN253" s="34"/>
      <c r="ADO253" s="34"/>
      <c r="ADP253" s="34"/>
      <c r="ADQ253" s="34"/>
      <c r="ADR253" s="34"/>
      <c r="ADS253" s="34"/>
      <c r="ADT253" s="34"/>
      <c r="ADU253" s="34"/>
      <c r="ADV253" s="34"/>
      <c r="ADW253" s="34"/>
      <c r="ADX253" s="34"/>
      <c r="ADY253" s="34"/>
      <c r="ADZ253" s="34"/>
      <c r="AEA253" s="34"/>
      <c r="AEB253" s="34"/>
      <c r="AEC253" s="34"/>
      <c r="AED253" s="34"/>
      <c r="AEE253" s="34"/>
      <c r="AEF253" s="34"/>
      <c r="AEG253" s="34"/>
      <c r="AEH253" s="34"/>
      <c r="AEI253" s="34"/>
      <c r="AEJ253" s="34"/>
      <c r="AEK253" s="34"/>
      <c r="AEL253" s="34"/>
      <c r="AEM253" s="34"/>
      <c r="AEN253" s="34"/>
      <c r="AEO253" s="34"/>
      <c r="AEP253" s="34"/>
      <c r="AEQ253" s="34"/>
      <c r="AER253" s="34"/>
      <c r="AES253" s="34"/>
      <c r="AET253" s="34"/>
      <c r="AEU253" s="34"/>
      <c r="AEV253" s="34"/>
      <c r="AEW253" s="34"/>
      <c r="AEX253" s="34"/>
      <c r="AEY253" s="34"/>
      <c r="AEZ253" s="34"/>
      <c r="AFA253" s="34"/>
      <c r="AFB253" s="34"/>
      <c r="AFC253" s="34"/>
      <c r="AFD253" s="34"/>
      <c r="AFE253" s="34"/>
      <c r="AFF253" s="34"/>
      <c r="AFG253" s="34"/>
      <c r="AFH253" s="34"/>
      <c r="AFI253" s="34"/>
      <c r="AFJ253" s="34"/>
      <c r="AFK253" s="34"/>
      <c r="AFL253" s="34"/>
      <c r="AFM253" s="34"/>
      <c r="AFN253" s="34"/>
      <c r="AFO253" s="34"/>
      <c r="AFP253" s="34"/>
      <c r="AFQ253" s="34"/>
      <c r="AFR253" s="34"/>
      <c r="AFS253" s="34"/>
      <c r="AFT253" s="34"/>
      <c r="AFU253" s="34"/>
      <c r="AFV253" s="34"/>
      <c r="AFW253" s="34"/>
      <c r="AFX253" s="34"/>
      <c r="AFY253" s="34"/>
      <c r="AFZ253" s="34"/>
      <c r="AGA253" s="34"/>
      <c r="AGB253" s="34"/>
      <c r="AGC253" s="34"/>
      <c r="AGD253" s="34"/>
      <c r="AGE253" s="34"/>
      <c r="AGF253" s="34"/>
      <c r="AGG253" s="34"/>
      <c r="AGH253" s="34"/>
      <c r="AGI253" s="34"/>
      <c r="AGJ253" s="34"/>
      <c r="AGK253" s="34"/>
      <c r="AGL253" s="34"/>
      <c r="AGM253" s="34"/>
      <c r="AGN253" s="34"/>
      <c r="AGO253" s="34"/>
      <c r="AGP253" s="34"/>
      <c r="AGQ253" s="34"/>
      <c r="AGR253" s="34"/>
      <c r="AGS253" s="34"/>
      <c r="AGT253" s="34"/>
      <c r="AGU253" s="34"/>
      <c r="AGV253" s="34"/>
      <c r="AGW253" s="34"/>
      <c r="AGX253" s="34"/>
      <c r="AGY253" s="34"/>
      <c r="AGZ253" s="34"/>
      <c r="AHA253" s="34"/>
      <c r="AHB253" s="34"/>
      <c r="AHC253" s="34"/>
      <c r="AHD253" s="34"/>
      <c r="AHE253" s="34"/>
      <c r="AHF253" s="34"/>
      <c r="AHG253" s="34"/>
      <c r="AHH253" s="34"/>
      <c r="AHI253" s="34"/>
      <c r="AHJ253" s="34"/>
      <c r="AHK253" s="34"/>
      <c r="AHL253" s="34"/>
      <c r="AHM253" s="34"/>
      <c r="AHN253" s="34"/>
      <c r="AHO253" s="34"/>
      <c r="AHP253" s="34"/>
      <c r="AHQ253" s="34"/>
      <c r="AHR253" s="34"/>
      <c r="AHS253" s="34"/>
      <c r="AHT253" s="34"/>
      <c r="AHU253" s="34"/>
      <c r="AHV253" s="34"/>
      <c r="AHW253" s="34"/>
      <c r="AHX253" s="34"/>
      <c r="AHY253" s="34"/>
      <c r="AHZ253" s="34"/>
      <c r="AIA253" s="34"/>
      <c r="AIB253" s="34"/>
      <c r="AIC253" s="34"/>
      <c r="AID253" s="34"/>
      <c r="AIE253" s="34"/>
      <c r="AIF253" s="34"/>
      <c r="AIG253" s="34"/>
      <c r="AIH253" s="34"/>
      <c r="AII253" s="34"/>
      <c r="AIJ253" s="34"/>
      <c r="AIK253" s="34"/>
      <c r="AIL253" s="34"/>
      <c r="AIM253" s="34"/>
      <c r="AIN253" s="34"/>
      <c r="AIO253" s="34"/>
      <c r="AIP253" s="34"/>
      <c r="AIQ253" s="34"/>
      <c r="AIR253" s="34"/>
      <c r="AIS253" s="34"/>
      <c r="AIT253" s="34"/>
      <c r="AIU253" s="34"/>
      <c r="AIV253" s="34"/>
      <c r="AIW253" s="34"/>
      <c r="AIX253" s="34"/>
      <c r="AIY253" s="34"/>
      <c r="AIZ253" s="34"/>
      <c r="AJA253" s="34"/>
      <c r="AJB253" s="34"/>
      <c r="AJC253" s="34"/>
      <c r="AJD253" s="34"/>
      <c r="AJE253" s="34"/>
      <c r="AJF253" s="34"/>
      <c r="AJG253" s="34"/>
      <c r="AJH253" s="34"/>
      <c r="AJI253" s="34"/>
      <c r="AJJ253" s="34"/>
      <c r="AJK253" s="34"/>
      <c r="AJL253" s="34"/>
      <c r="AJM253" s="34"/>
      <c r="AJN253" s="34"/>
      <c r="AJO253" s="34"/>
      <c r="AJP253" s="34"/>
      <c r="AJQ253" s="34"/>
      <c r="AJR253" s="34"/>
      <c r="AJS253" s="34"/>
      <c r="AJT253" s="34"/>
      <c r="AJU253" s="34"/>
      <c r="AJV253" s="34"/>
      <c r="AJW253" s="34"/>
      <c r="AJX253" s="34"/>
      <c r="AJY253" s="34"/>
      <c r="AJZ253" s="34"/>
      <c r="AKA253" s="34"/>
      <c r="AKB253" s="34"/>
      <c r="AKC253" s="34"/>
      <c r="AKD253" s="34"/>
      <c r="AKE253" s="34"/>
      <c r="AKF253" s="34"/>
      <c r="AKG253" s="34"/>
      <c r="AKH253" s="34"/>
      <c r="AKI253" s="34"/>
      <c r="AKJ253" s="34"/>
      <c r="AKK253" s="34"/>
      <c r="AKL253" s="34"/>
      <c r="AKM253" s="34"/>
      <c r="AKN253" s="34"/>
      <c r="AKO253" s="34"/>
      <c r="AKP253" s="34"/>
      <c r="AKQ253" s="34"/>
      <c r="AKR253" s="34"/>
      <c r="AKS253" s="34"/>
      <c r="AKT253" s="34"/>
      <c r="AKU253" s="34"/>
      <c r="AKV253" s="34"/>
      <c r="AKW253" s="34"/>
      <c r="AKX253" s="34"/>
      <c r="AKY253" s="34"/>
      <c r="AKZ253" s="34"/>
      <c r="ALA253" s="34"/>
      <c r="ALB253" s="34"/>
      <c r="ALC253" s="34"/>
      <c r="ALD253" s="34"/>
      <c r="ALE253" s="34"/>
      <c r="ALF253" s="34"/>
      <c r="ALG253" s="34"/>
      <c r="ALH253" s="34"/>
      <c r="ALI253" s="34"/>
      <c r="ALJ253" s="34"/>
      <c r="ALK253" s="34"/>
      <c r="ALL253" s="34"/>
      <c r="ALM253" s="34"/>
      <c r="ALN253" s="34"/>
      <c r="ALO253" s="34"/>
      <c r="ALP253" s="34"/>
      <c r="ALQ253" s="34"/>
      <c r="ALR253" s="34"/>
      <c r="ALS253" s="34"/>
      <c r="ALT253" s="34"/>
      <c r="ALU253" s="34"/>
      <c r="ALV253" s="34"/>
      <c r="ALW253" s="34"/>
      <c r="ALX253" s="34"/>
      <c r="ALY253" s="34"/>
      <c r="ALZ253" s="34"/>
      <c r="AMA253" s="34"/>
      <c r="AMB253" s="34"/>
      <c r="AMC253" s="34"/>
      <c r="AMD253" s="34"/>
      <c r="AME253" s="34"/>
      <c r="AMF253" s="34"/>
      <c r="AMG253" s="34"/>
      <c r="AMH253" s="34"/>
      <c r="AMI253" s="34"/>
      <c r="AMJ253" s="34"/>
      <c r="AMK253" s="34"/>
    </row>
    <row r="254" spans="1:1025" x14ac:dyDescent="0.25">
      <c r="A254" s="34"/>
      <c r="B254"/>
      <c r="D254" s="1"/>
      <c r="F254" s="34"/>
      <c r="G254" s="69"/>
      <c r="H254" s="70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L254" s="34"/>
      <c r="BM254" s="34"/>
      <c r="BN254" s="34"/>
      <c r="BO254" s="34"/>
      <c r="BP254" s="34"/>
      <c r="BQ254" s="34"/>
      <c r="BR254" s="34"/>
      <c r="BS254" s="34"/>
      <c r="BT254" s="34"/>
      <c r="BU254" s="34"/>
      <c r="BV254" s="34"/>
      <c r="BW254" s="34"/>
      <c r="BX254" s="34"/>
      <c r="BY254" s="34"/>
      <c r="BZ254" s="34"/>
      <c r="CA254" s="34"/>
      <c r="CB254" s="34"/>
      <c r="CC254" s="34"/>
      <c r="CD254" s="34"/>
      <c r="CE254" s="34"/>
      <c r="CF254" s="34"/>
      <c r="CG254" s="34"/>
      <c r="CH254" s="34"/>
      <c r="CI254" s="34"/>
      <c r="CJ254" s="34"/>
      <c r="CK254" s="34"/>
      <c r="CL254" s="34"/>
      <c r="CM254" s="34"/>
      <c r="CN254" s="34"/>
      <c r="CO254" s="34"/>
      <c r="CP254" s="34"/>
      <c r="CQ254" s="34"/>
      <c r="CR254" s="34"/>
      <c r="CS254" s="34"/>
      <c r="CT254" s="34"/>
      <c r="CU254" s="34"/>
      <c r="CV254" s="34"/>
      <c r="CW254" s="34"/>
      <c r="CX254" s="34"/>
      <c r="CY254" s="34"/>
      <c r="CZ254" s="34"/>
      <c r="DA254" s="34"/>
      <c r="DB254" s="34"/>
      <c r="DC254" s="34"/>
      <c r="DD254" s="34"/>
      <c r="DE254" s="34"/>
      <c r="DF254" s="34"/>
      <c r="DG254" s="34"/>
      <c r="DH254" s="34"/>
      <c r="DI254" s="34"/>
      <c r="DJ254" s="34"/>
      <c r="DK254" s="34"/>
      <c r="DL254" s="34"/>
      <c r="DM254" s="34"/>
      <c r="DN254" s="34"/>
      <c r="DO254" s="34"/>
      <c r="DP254" s="34"/>
      <c r="DQ254" s="34"/>
      <c r="DR254" s="34"/>
      <c r="DS254" s="34"/>
      <c r="DT254" s="34"/>
      <c r="DU254" s="34"/>
      <c r="DV254" s="34"/>
      <c r="DW254" s="34"/>
      <c r="DX254" s="34"/>
      <c r="DY254" s="34"/>
      <c r="DZ254" s="34"/>
      <c r="EA254" s="34"/>
      <c r="EB254" s="34"/>
      <c r="EC254" s="34"/>
      <c r="ED254" s="34"/>
      <c r="EE254" s="34"/>
      <c r="EF254" s="34"/>
      <c r="EG254" s="34"/>
      <c r="EH254" s="34"/>
      <c r="EI254" s="34"/>
      <c r="EJ254" s="34"/>
      <c r="EK254" s="34"/>
      <c r="EL254" s="34"/>
      <c r="EM254" s="34"/>
      <c r="EN254" s="34"/>
      <c r="EO254" s="34"/>
      <c r="EP254" s="34"/>
      <c r="EQ254" s="34"/>
      <c r="ER254" s="34"/>
      <c r="ES254" s="34"/>
      <c r="ET254" s="34"/>
      <c r="EU254" s="34"/>
      <c r="EV254" s="34"/>
      <c r="EW254" s="34"/>
      <c r="EX254" s="34"/>
      <c r="EY254" s="34"/>
      <c r="EZ254" s="34"/>
      <c r="FA254" s="34"/>
      <c r="FB254" s="34"/>
      <c r="FC254" s="34"/>
      <c r="FD254" s="34"/>
      <c r="FE254" s="34"/>
      <c r="FF254" s="34"/>
      <c r="FG254" s="34"/>
      <c r="FH254" s="34"/>
      <c r="FI254" s="34"/>
      <c r="FJ254" s="34"/>
      <c r="FK254" s="34"/>
      <c r="FL254" s="34"/>
      <c r="FM254" s="34"/>
      <c r="FN254" s="34"/>
      <c r="FO254" s="34"/>
      <c r="FP254" s="34"/>
      <c r="FQ254" s="34"/>
      <c r="FR254" s="34"/>
      <c r="FS254" s="34"/>
      <c r="FT254" s="34"/>
      <c r="FU254" s="34"/>
      <c r="FV254" s="34"/>
      <c r="FW254" s="34"/>
      <c r="FX254" s="34"/>
      <c r="FY254" s="34"/>
      <c r="FZ254" s="34"/>
      <c r="GA254" s="34"/>
      <c r="GB254" s="34"/>
      <c r="GC254" s="34"/>
      <c r="GD254" s="34"/>
      <c r="GE254" s="34"/>
      <c r="GF254" s="34"/>
      <c r="GG254" s="34"/>
      <c r="GH254" s="34"/>
      <c r="GI254" s="34"/>
      <c r="GJ254" s="34"/>
      <c r="GK254" s="34"/>
      <c r="GL254" s="34"/>
      <c r="GM254" s="34"/>
      <c r="GN254" s="34"/>
      <c r="GO254" s="34"/>
      <c r="GP254" s="34"/>
      <c r="GQ254" s="34"/>
      <c r="GR254" s="34"/>
      <c r="GS254" s="34"/>
      <c r="GT254" s="34"/>
      <c r="GU254" s="34"/>
      <c r="GV254" s="34"/>
      <c r="GW254" s="34"/>
      <c r="GX254" s="34"/>
      <c r="GY254" s="34"/>
      <c r="GZ254" s="34"/>
      <c r="HA254" s="34"/>
      <c r="HB254" s="34"/>
      <c r="HC254" s="34"/>
      <c r="HD254" s="34"/>
      <c r="HE254" s="34"/>
      <c r="HF254" s="34"/>
      <c r="HG254" s="34"/>
      <c r="HH254" s="34"/>
      <c r="HI254" s="34"/>
      <c r="HJ254" s="34"/>
      <c r="HK254" s="34"/>
      <c r="HL254" s="34"/>
      <c r="HM254" s="34"/>
      <c r="HN254" s="34"/>
      <c r="HO254" s="34"/>
      <c r="HP254" s="34"/>
      <c r="HQ254" s="34"/>
      <c r="HR254" s="34"/>
      <c r="HS254" s="34"/>
      <c r="HT254" s="34"/>
      <c r="HU254" s="34"/>
      <c r="HV254" s="34"/>
      <c r="HW254" s="34"/>
      <c r="HX254" s="34"/>
      <c r="HY254" s="34"/>
      <c r="HZ254" s="34"/>
      <c r="IA254" s="34"/>
      <c r="IB254" s="34"/>
      <c r="IC254" s="34"/>
      <c r="ID254" s="34"/>
      <c r="IE254" s="34"/>
      <c r="IF254" s="34"/>
      <c r="IG254" s="34"/>
      <c r="IH254" s="34"/>
      <c r="II254" s="34"/>
      <c r="IJ254" s="34"/>
      <c r="IK254" s="34"/>
      <c r="IL254" s="34"/>
      <c r="IM254" s="34"/>
      <c r="IN254" s="34"/>
      <c r="IO254" s="34"/>
      <c r="IP254" s="34"/>
      <c r="IQ254" s="34"/>
      <c r="IR254" s="34"/>
      <c r="IS254" s="34"/>
      <c r="IT254" s="34"/>
      <c r="IU254" s="34"/>
      <c r="IV254" s="34"/>
      <c r="IW254" s="34"/>
      <c r="IX254" s="34"/>
      <c r="IY254" s="34"/>
      <c r="IZ254" s="34"/>
      <c r="JA254" s="34"/>
      <c r="JB254" s="34"/>
      <c r="JC254" s="34"/>
      <c r="JD254" s="34"/>
      <c r="JE254" s="34"/>
      <c r="JF254" s="34"/>
      <c r="JG254" s="34"/>
      <c r="JH254" s="34"/>
      <c r="JI254" s="34"/>
      <c r="JJ254" s="34"/>
      <c r="JK254" s="34"/>
      <c r="JL254" s="34"/>
      <c r="JM254" s="34"/>
      <c r="JN254" s="34"/>
      <c r="JO254" s="34"/>
      <c r="JP254" s="34"/>
      <c r="JQ254" s="34"/>
      <c r="JR254" s="34"/>
      <c r="JS254" s="34"/>
      <c r="JT254" s="34"/>
      <c r="JU254" s="34"/>
      <c r="JV254" s="34"/>
      <c r="JW254" s="34"/>
      <c r="JX254" s="34"/>
      <c r="JY254" s="34"/>
      <c r="JZ254" s="34"/>
      <c r="KA254" s="34"/>
      <c r="KB254" s="34"/>
      <c r="KC254" s="34"/>
      <c r="KD254" s="34"/>
      <c r="KE254" s="34"/>
      <c r="KF254" s="34"/>
      <c r="KG254" s="34"/>
      <c r="KH254" s="34"/>
      <c r="KI254" s="34"/>
      <c r="KJ254" s="34"/>
      <c r="KK254" s="34"/>
      <c r="KL254" s="34"/>
      <c r="KM254" s="34"/>
      <c r="KN254" s="34"/>
      <c r="KO254" s="34"/>
      <c r="KP254" s="34"/>
      <c r="KQ254" s="34"/>
      <c r="KR254" s="34"/>
      <c r="KS254" s="34"/>
      <c r="KT254" s="34"/>
      <c r="KU254" s="34"/>
      <c r="KV254" s="34"/>
      <c r="KW254" s="34"/>
      <c r="KX254" s="34"/>
      <c r="KY254" s="34"/>
      <c r="KZ254" s="34"/>
      <c r="LA254" s="34"/>
      <c r="LB254" s="34"/>
      <c r="LC254" s="34"/>
      <c r="LD254" s="34"/>
      <c r="LE254" s="34"/>
      <c r="LF254" s="34"/>
      <c r="LG254" s="34"/>
      <c r="LH254" s="34"/>
      <c r="LI254" s="34"/>
      <c r="LJ254" s="34"/>
      <c r="LK254" s="34"/>
      <c r="LL254" s="34"/>
      <c r="LM254" s="34"/>
      <c r="LN254" s="34"/>
      <c r="LO254" s="34"/>
      <c r="LP254" s="34"/>
      <c r="LQ254" s="34"/>
      <c r="LR254" s="34"/>
      <c r="LS254" s="34"/>
      <c r="LT254" s="34"/>
      <c r="LU254" s="34"/>
      <c r="LV254" s="34"/>
      <c r="LW254" s="34"/>
      <c r="LX254" s="34"/>
      <c r="LY254" s="34"/>
      <c r="LZ254" s="34"/>
      <c r="MA254" s="34"/>
      <c r="MB254" s="34"/>
      <c r="MC254" s="34"/>
      <c r="MD254" s="34"/>
      <c r="ME254" s="34"/>
      <c r="MF254" s="34"/>
      <c r="MG254" s="34"/>
      <c r="MH254" s="34"/>
      <c r="MI254" s="34"/>
      <c r="MJ254" s="34"/>
      <c r="MK254" s="34"/>
      <c r="ML254" s="34"/>
      <c r="MM254" s="34"/>
      <c r="MN254" s="34"/>
      <c r="MO254" s="34"/>
      <c r="MP254" s="34"/>
      <c r="MQ254" s="34"/>
      <c r="MR254" s="34"/>
      <c r="MS254" s="34"/>
      <c r="MT254" s="34"/>
      <c r="MU254" s="34"/>
      <c r="MV254" s="34"/>
      <c r="MW254" s="34"/>
      <c r="MX254" s="34"/>
      <c r="MY254" s="34"/>
      <c r="MZ254" s="34"/>
      <c r="NA254" s="34"/>
      <c r="NB254" s="34"/>
      <c r="NC254" s="34"/>
      <c r="ND254" s="34"/>
      <c r="NE254" s="34"/>
      <c r="NF254" s="34"/>
      <c r="NG254" s="34"/>
      <c r="NH254" s="34"/>
      <c r="NI254" s="34"/>
      <c r="NJ254" s="34"/>
      <c r="NK254" s="34"/>
      <c r="NL254" s="34"/>
      <c r="NM254" s="34"/>
      <c r="NN254" s="34"/>
      <c r="NO254" s="34"/>
      <c r="NP254" s="34"/>
      <c r="NQ254" s="34"/>
      <c r="NR254" s="34"/>
      <c r="NS254" s="34"/>
      <c r="NT254" s="34"/>
      <c r="NU254" s="34"/>
      <c r="NV254" s="34"/>
      <c r="NW254" s="34"/>
      <c r="NX254" s="34"/>
      <c r="NY254" s="34"/>
      <c r="NZ254" s="34"/>
      <c r="OA254" s="34"/>
      <c r="OB254" s="34"/>
      <c r="OC254" s="34"/>
      <c r="OD254" s="34"/>
      <c r="OE254" s="34"/>
      <c r="OF254" s="34"/>
      <c r="OG254" s="34"/>
      <c r="OH254" s="34"/>
      <c r="OI254" s="34"/>
      <c r="OJ254" s="34"/>
      <c r="OK254" s="34"/>
      <c r="OL254" s="34"/>
      <c r="OM254" s="34"/>
      <c r="ON254" s="34"/>
      <c r="OO254" s="34"/>
      <c r="OP254" s="34"/>
      <c r="OQ254" s="34"/>
      <c r="OR254" s="34"/>
      <c r="OS254" s="34"/>
      <c r="OT254" s="34"/>
      <c r="OU254" s="34"/>
      <c r="OV254" s="34"/>
      <c r="OW254" s="34"/>
      <c r="OX254" s="34"/>
      <c r="OY254" s="34"/>
      <c r="OZ254" s="34"/>
      <c r="PA254" s="34"/>
      <c r="PB254" s="34"/>
      <c r="PC254" s="34"/>
      <c r="PD254" s="34"/>
      <c r="PE254" s="34"/>
      <c r="PF254" s="34"/>
      <c r="PG254" s="34"/>
      <c r="PH254" s="34"/>
      <c r="PI254" s="34"/>
      <c r="PJ254" s="34"/>
      <c r="PK254" s="34"/>
      <c r="PL254" s="34"/>
      <c r="PM254" s="34"/>
      <c r="PN254" s="34"/>
      <c r="PO254" s="34"/>
      <c r="PP254" s="34"/>
      <c r="PQ254" s="34"/>
      <c r="PR254" s="34"/>
      <c r="PS254" s="34"/>
      <c r="PT254" s="34"/>
      <c r="PU254" s="34"/>
      <c r="PV254" s="34"/>
      <c r="PW254" s="34"/>
      <c r="PX254" s="34"/>
      <c r="PY254" s="34"/>
      <c r="PZ254" s="34"/>
      <c r="QA254" s="34"/>
      <c r="QB254" s="34"/>
      <c r="QC254" s="34"/>
      <c r="QD254" s="34"/>
      <c r="QE254" s="34"/>
      <c r="QF254" s="34"/>
      <c r="QG254" s="34"/>
      <c r="QH254" s="34"/>
      <c r="QI254" s="34"/>
      <c r="QJ254" s="34"/>
      <c r="QK254" s="34"/>
      <c r="QL254" s="34"/>
      <c r="QM254" s="34"/>
      <c r="QN254" s="34"/>
      <c r="QO254" s="34"/>
      <c r="QP254" s="34"/>
      <c r="QQ254" s="34"/>
      <c r="QR254" s="34"/>
      <c r="QS254" s="34"/>
      <c r="QT254" s="34"/>
      <c r="QU254" s="34"/>
      <c r="QV254" s="34"/>
      <c r="QW254" s="34"/>
      <c r="QX254" s="34"/>
      <c r="QY254" s="34"/>
      <c r="QZ254" s="34"/>
      <c r="RA254" s="34"/>
      <c r="RB254" s="34"/>
      <c r="RC254" s="34"/>
      <c r="RD254" s="34"/>
      <c r="RE254" s="34"/>
      <c r="RF254" s="34"/>
      <c r="RG254" s="34"/>
      <c r="RH254" s="34"/>
      <c r="RI254" s="34"/>
      <c r="RJ254" s="34"/>
      <c r="RK254" s="34"/>
      <c r="RL254" s="34"/>
      <c r="RM254" s="34"/>
      <c r="RN254" s="34"/>
      <c r="RO254" s="34"/>
      <c r="RP254" s="34"/>
      <c r="RQ254" s="34"/>
      <c r="RR254" s="34"/>
      <c r="RS254" s="34"/>
      <c r="RT254" s="34"/>
      <c r="RU254" s="34"/>
      <c r="RV254" s="34"/>
      <c r="RW254" s="34"/>
      <c r="RX254" s="34"/>
      <c r="RY254" s="34"/>
      <c r="RZ254" s="34"/>
      <c r="SA254" s="34"/>
      <c r="SB254" s="34"/>
      <c r="SC254" s="34"/>
      <c r="SD254" s="34"/>
      <c r="SE254" s="34"/>
      <c r="SF254" s="34"/>
      <c r="SG254" s="34"/>
      <c r="SH254" s="34"/>
      <c r="SI254" s="34"/>
      <c r="SJ254" s="34"/>
      <c r="SK254" s="34"/>
      <c r="SL254" s="34"/>
      <c r="SM254" s="34"/>
      <c r="SN254" s="34"/>
      <c r="SO254" s="34"/>
      <c r="SP254" s="34"/>
      <c r="SQ254" s="34"/>
      <c r="SR254" s="34"/>
      <c r="SS254" s="34"/>
      <c r="ST254" s="34"/>
      <c r="SU254" s="34"/>
      <c r="SV254" s="34"/>
      <c r="SW254" s="34"/>
      <c r="SX254" s="34"/>
      <c r="SY254" s="34"/>
      <c r="SZ254" s="34"/>
      <c r="TA254" s="34"/>
      <c r="TB254" s="34"/>
      <c r="TC254" s="34"/>
      <c r="TD254" s="34"/>
      <c r="TE254" s="34"/>
      <c r="TF254" s="34"/>
      <c r="TG254" s="34"/>
      <c r="TH254" s="34"/>
      <c r="TI254" s="34"/>
      <c r="TJ254" s="34"/>
      <c r="TK254" s="34"/>
      <c r="TL254" s="34"/>
      <c r="TM254" s="34"/>
      <c r="TN254" s="34"/>
      <c r="TO254" s="34"/>
      <c r="TP254" s="34"/>
      <c r="TQ254" s="34"/>
      <c r="TR254" s="34"/>
      <c r="TS254" s="34"/>
      <c r="TT254" s="34"/>
      <c r="TU254" s="34"/>
      <c r="TV254" s="34"/>
      <c r="TW254" s="34"/>
      <c r="TX254" s="34"/>
      <c r="TY254" s="34"/>
      <c r="TZ254" s="34"/>
      <c r="UA254" s="34"/>
      <c r="UB254" s="34"/>
      <c r="UC254" s="34"/>
      <c r="UD254" s="34"/>
      <c r="UE254" s="34"/>
      <c r="UF254" s="34"/>
      <c r="UG254" s="34"/>
      <c r="UH254" s="34"/>
      <c r="UI254" s="34"/>
      <c r="UJ254" s="34"/>
      <c r="UK254" s="34"/>
      <c r="UL254" s="34"/>
      <c r="UM254" s="34"/>
      <c r="UN254" s="34"/>
      <c r="UO254" s="34"/>
      <c r="UP254" s="34"/>
      <c r="UQ254" s="34"/>
      <c r="UR254" s="34"/>
      <c r="US254" s="34"/>
      <c r="UT254" s="34"/>
      <c r="UU254" s="34"/>
      <c r="UV254" s="34"/>
      <c r="UW254" s="34"/>
      <c r="UX254" s="34"/>
      <c r="UY254" s="34"/>
      <c r="UZ254" s="34"/>
      <c r="VA254" s="34"/>
      <c r="VB254" s="34"/>
      <c r="VC254" s="34"/>
      <c r="VD254" s="34"/>
      <c r="VE254" s="34"/>
      <c r="VF254" s="34"/>
      <c r="VG254" s="34"/>
      <c r="VH254" s="34"/>
      <c r="VI254" s="34"/>
      <c r="VJ254" s="34"/>
      <c r="VK254" s="34"/>
      <c r="VL254" s="34"/>
      <c r="VM254" s="34"/>
      <c r="VN254" s="34"/>
      <c r="VO254" s="34"/>
      <c r="VP254" s="34"/>
      <c r="VQ254" s="34"/>
      <c r="VR254" s="34"/>
      <c r="VS254" s="34"/>
      <c r="VT254" s="34"/>
      <c r="VU254" s="34"/>
      <c r="VV254" s="34"/>
      <c r="VW254" s="34"/>
      <c r="VX254" s="34"/>
      <c r="VY254" s="34"/>
      <c r="VZ254" s="34"/>
      <c r="WA254" s="34"/>
      <c r="WB254" s="34"/>
      <c r="WC254" s="34"/>
      <c r="WD254" s="34"/>
      <c r="WE254" s="34"/>
      <c r="WF254" s="34"/>
      <c r="WG254" s="34"/>
      <c r="WH254" s="34"/>
      <c r="WI254" s="34"/>
      <c r="WJ254" s="34"/>
      <c r="WK254" s="34"/>
      <c r="WL254" s="34"/>
      <c r="WM254" s="34"/>
      <c r="WN254" s="34"/>
      <c r="WO254" s="34"/>
      <c r="WP254" s="34"/>
      <c r="WQ254" s="34"/>
      <c r="WR254" s="34"/>
      <c r="WS254" s="34"/>
      <c r="WT254" s="34"/>
      <c r="WU254" s="34"/>
      <c r="WV254" s="34"/>
      <c r="WW254" s="34"/>
      <c r="WX254" s="34"/>
      <c r="WY254" s="34"/>
      <c r="WZ254" s="34"/>
      <c r="XA254" s="34"/>
      <c r="XB254" s="34"/>
      <c r="XC254" s="34"/>
      <c r="XD254" s="34"/>
      <c r="XE254" s="34"/>
      <c r="XF254" s="34"/>
      <c r="XG254" s="34"/>
      <c r="XH254" s="34"/>
      <c r="XI254" s="34"/>
      <c r="XJ254" s="34"/>
      <c r="XK254" s="34"/>
      <c r="XL254" s="34"/>
      <c r="XM254" s="34"/>
      <c r="XN254" s="34"/>
      <c r="XO254" s="34"/>
      <c r="XP254" s="34"/>
      <c r="XQ254" s="34"/>
      <c r="XR254" s="34"/>
      <c r="XS254" s="34"/>
      <c r="XT254" s="34"/>
      <c r="XU254" s="34"/>
      <c r="XV254" s="34"/>
      <c r="XW254" s="34"/>
      <c r="XX254" s="34"/>
      <c r="XY254" s="34"/>
      <c r="XZ254" s="34"/>
      <c r="YA254" s="34"/>
      <c r="YB254" s="34"/>
      <c r="YC254" s="34"/>
      <c r="YD254" s="34"/>
      <c r="YE254" s="34"/>
      <c r="YF254" s="34"/>
      <c r="YG254" s="34"/>
      <c r="YH254" s="34"/>
      <c r="YI254" s="34"/>
      <c r="YJ254" s="34"/>
      <c r="YK254" s="34"/>
      <c r="YL254" s="34"/>
      <c r="YM254" s="34"/>
      <c r="YN254" s="34"/>
      <c r="YO254" s="34"/>
      <c r="YP254" s="34"/>
      <c r="YQ254" s="34"/>
      <c r="YR254" s="34"/>
      <c r="YS254" s="34"/>
      <c r="YT254" s="34"/>
      <c r="YU254" s="34"/>
      <c r="YV254" s="34"/>
      <c r="YW254" s="34"/>
      <c r="YX254" s="34"/>
      <c r="YY254" s="34"/>
      <c r="YZ254" s="34"/>
      <c r="ZA254" s="34"/>
      <c r="ZB254" s="34"/>
      <c r="ZC254" s="34"/>
      <c r="ZD254" s="34"/>
      <c r="ZE254" s="34"/>
      <c r="ZF254" s="34"/>
      <c r="ZG254" s="34"/>
      <c r="ZH254" s="34"/>
      <c r="ZI254" s="34"/>
      <c r="ZJ254" s="34"/>
      <c r="ZK254" s="34"/>
      <c r="ZL254" s="34"/>
      <c r="ZM254" s="34"/>
      <c r="ZN254" s="34"/>
      <c r="ZO254" s="34"/>
      <c r="ZP254" s="34"/>
      <c r="ZQ254" s="34"/>
      <c r="ZR254" s="34"/>
      <c r="ZS254" s="34"/>
      <c r="ZT254" s="34"/>
      <c r="ZU254" s="34"/>
      <c r="ZV254" s="34"/>
      <c r="ZW254" s="34"/>
      <c r="ZX254" s="34"/>
      <c r="ZY254" s="34"/>
      <c r="ZZ254" s="34"/>
      <c r="AAA254" s="34"/>
      <c r="AAB254" s="34"/>
      <c r="AAC254" s="34"/>
      <c r="AAD254" s="34"/>
      <c r="AAE254" s="34"/>
      <c r="AAF254" s="34"/>
      <c r="AAG254" s="34"/>
      <c r="AAH254" s="34"/>
      <c r="AAI254" s="34"/>
      <c r="AAJ254" s="34"/>
      <c r="AAK254" s="34"/>
      <c r="AAL254" s="34"/>
      <c r="AAM254" s="34"/>
      <c r="AAN254" s="34"/>
      <c r="AAO254" s="34"/>
      <c r="AAP254" s="34"/>
      <c r="AAQ254" s="34"/>
      <c r="AAR254" s="34"/>
      <c r="AAS254" s="34"/>
      <c r="AAT254" s="34"/>
      <c r="AAU254" s="34"/>
      <c r="AAV254" s="34"/>
      <c r="AAW254" s="34"/>
      <c r="AAX254" s="34"/>
      <c r="AAY254" s="34"/>
      <c r="AAZ254" s="34"/>
      <c r="ABA254" s="34"/>
      <c r="ABB254" s="34"/>
      <c r="ABC254" s="34"/>
      <c r="ABD254" s="34"/>
      <c r="ABE254" s="34"/>
      <c r="ABF254" s="34"/>
      <c r="ABG254" s="34"/>
      <c r="ABH254" s="34"/>
      <c r="ABI254" s="34"/>
      <c r="ABJ254" s="34"/>
      <c r="ABK254" s="34"/>
      <c r="ABL254" s="34"/>
      <c r="ABM254" s="34"/>
      <c r="ABN254" s="34"/>
      <c r="ABO254" s="34"/>
      <c r="ABP254" s="34"/>
      <c r="ABQ254" s="34"/>
      <c r="ABR254" s="34"/>
      <c r="ABS254" s="34"/>
      <c r="ABT254" s="34"/>
      <c r="ABU254" s="34"/>
      <c r="ABV254" s="34"/>
      <c r="ABW254" s="34"/>
      <c r="ABX254" s="34"/>
      <c r="ABY254" s="34"/>
      <c r="ABZ254" s="34"/>
      <c r="ACA254" s="34"/>
      <c r="ACB254" s="34"/>
      <c r="ACC254" s="34"/>
      <c r="ACD254" s="34"/>
      <c r="ACE254" s="34"/>
      <c r="ACF254" s="34"/>
      <c r="ACG254" s="34"/>
      <c r="ACH254" s="34"/>
      <c r="ACI254" s="34"/>
      <c r="ACJ254" s="34"/>
      <c r="ACK254" s="34"/>
      <c r="ACL254" s="34"/>
      <c r="ACM254" s="34"/>
      <c r="ACN254" s="34"/>
      <c r="ACO254" s="34"/>
      <c r="ACP254" s="34"/>
      <c r="ACQ254" s="34"/>
      <c r="ACR254" s="34"/>
      <c r="ACS254" s="34"/>
      <c r="ACT254" s="34"/>
      <c r="ACU254" s="34"/>
      <c r="ACV254" s="34"/>
      <c r="ACW254" s="34"/>
      <c r="ACX254" s="34"/>
      <c r="ACY254" s="34"/>
      <c r="ACZ254" s="34"/>
      <c r="ADA254" s="34"/>
      <c r="ADB254" s="34"/>
      <c r="ADC254" s="34"/>
      <c r="ADD254" s="34"/>
      <c r="ADE254" s="34"/>
      <c r="ADF254" s="34"/>
      <c r="ADG254" s="34"/>
      <c r="ADH254" s="34"/>
      <c r="ADI254" s="34"/>
      <c r="ADJ254" s="34"/>
      <c r="ADK254" s="34"/>
      <c r="ADL254" s="34"/>
      <c r="ADM254" s="34"/>
      <c r="ADN254" s="34"/>
      <c r="ADO254" s="34"/>
      <c r="ADP254" s="34"/>
      <c r="ADQ254" s="34"/>
      <c r="ADR254" s="34"/>
      <c r="ADS254" s="34"/>
      <c r="ADT254" s="34"/>
      <c r="ADU254" s="34"/>
      <c r="ADV254" s="34"/>
      <c r="ADW254" s="34"/>
      <c r="ADX254" s="34"/>
      <c r="ADY254" s="34"/>
      <c r="ADZ254" s="34"/>
      <c r="AEA254" s="34"/>
      <c r="AEB254" s="34"/>
      <c r="AEC254" s="34"/>
      <c r="AED254" s="34"/>
      <c r="AEE254" s="34"/>
      <c r="AEF254" s="34"/>
      <c r="AEG254" s="34"/>
      <c r="AEH254" s="34"/>
      <c r="AEI254" s="34"/>
      <c r="AEJ254" s="34"/>
      <c r="AEK254" s="34"/>
      <c r="AEL254" s="34"/>
      <c r="AEM254" s="34"/>
      <c r="AEN254" s="34"/>
      <c r="AEO254" s="34"/>
      <c r="AEP254" s="34"/>
      <c r="AEQ254" s="34"/>
      <c r="AER254" s="34"/>
      <c r="AES254" s="34"/>
      <c r="AET254" s="34"/>
      <c r="AEU254" s="34"/>
      <c r="AEV254" s="34"/>
      <c r="AEW254" s="34"/>
      <c r="AEX254" s="34"/>
      <c r="AEY254" s="34"/>
      <c r="AEZ254" s="34"/>
      <c r="AFA254" s="34"/>
      <c r="AFB254" s="34"/>
      <c r="AFC254" s="34"/>
      <c r="AFD254" s="34"/>
      <c r="AFE254" s="34"/>
      <c r="AFF254" s="34"/>
      <c r="AFG254" s="34"/>
      <c r="AFH254" s="34"/>
      <c r="AFI254" s="34"/>
      <c r="AFJ254" s="34"/>
      <c r="AFK254" s="34"/>
      <c r="AFL254" s="34"/>
      <c r="AFM254" s="34"/>
      <c r="AFN254" s="34"/>
      <c r="AFO254" s="34"/>
      <c r="AFP254" s="34"/>
      <c r="AFQ254" s="34"/>
      <c r="AFR254" s="34"/>
      <c r="AFS254" s="34"/>
      <c r="AFT254" s="34"/>
      <c r="AFU254" s="34"/>
      <c r="AFV254" s="34"/>
      <c r="AFW254" s="34"/>
      <c r="AFX254" s="34"/>
      <c r="AFY254" s="34"/>
      <c r="AFZ254" s="34"/>
      <c r="AGA254" s="34"/>
      <c r="AGB254" s="34"/>
      <c r="AGC254" s="34"/>
      <c r="AGD254" s="34"/>
      <c r="AGE254" s="34"/>
      <c r="AGF254" s="34"/>
      <c r="AGG254" s="34"/>
      <c r="AGH254" s="34"/>
      <c r="AGI254" s="34"/>
      <c r="AGJ254" s="34"/>
      <c r="AGK254" s="34"/>
      <c r="AGL254" s="34"/>
      <c r="AGM254" s="34"/>
      <c r="AGN254" s="34"/>
      <c r="AGO254" s="34"/>
      <c r="AGP254" s="34"/>
      <c r="AGQ254" s="34"/>
      <c r="AGR254" s="34"/>
      <c r="AGS254" s="34"/>
      <c r="AGT254" s="34"/>
      <c r="AGU254" s="34"/>
      <c r="AGV254" s="34"/>
      <c r="AGW254" s="34"/>
      <c r="AGX254" s="34"/>
      <c r="AGY254" s="34"/>
      <c r="AGZ254" s="34"/>
      <c r="AHA254" s="34"/>
      <c r="AHB254" s="34"/>
      <c r="AHC254" s="34"/>
      <c r="AHD254" s="34"/>
      <c r="AHE254" s="34"/>
      <c r="AHF254" s="34"/>
      <c r="AHG254" s="34"/>
      <c r="AHH254" s="34"/>
      <c r="AHI254" s="34"/>
      <c r="AHJ254" s="34"/>
      <c r="AHK254" s="34"/>
      <c r="AHL254" s="34"/>
      <c r="AHM254" s="34"/>
      <c r="AHN254" s="34"/>
      <c r="AHO254" s="34"/>
      <c r="AHP254" s="34"/>
      <c r="AHQ254" s="34"/>
      <c r="AHR254" s="34"/>
      <c r="AHS254" s="34"/>
      <c r="AHT254" s="34"/>
      <c r="AHU254" s="34"/>
      <c r="AHV254" s="34"/>
      <c r="AHW254" s="34"/>
      <c r="AHX254" s="34"/>
      <c r="AHY254" s="34"/>
      <c r="AHZ254" s="34"/>
      <c r="AIA254" s="34"/>
      <c r="AIB254" s="34"/>
      <c r="AIC254" s="34"/>
      <c r="AID254" s="34"/>
      <c r="AIE254" s="34"/>
      <c r="AIF254" s="34"/>
      <c r="AIG254" s="34"/>
      <c r="AIH254" s="34"/>
      <c r="AII254" s="34"/>
      <c r="AIJ254" s="34"/>
      <c r="AIK254" s="34"/>
      <c r="AIL254" s="34"/>
      <c r="AIM254" s="34"/>
      <c r="AIN254" s="34"/>
      <c r="AIO254" s="34"/>
      <c r="AIP254" s="34"/>
      <c r="AIQ254" s="34"/>
      <c r="AIR254" s="34"/>
      <c r="AIS254" s="34"/>
      <c r="AIT254" s="34"/>
      <c r="AIU254" s="34"/>
      <c r="AIV254" s="34"/>
      <c r="AIW254" s="34"/>
      <c r="AIX254" s="34"/>
      <c r="AIY254" s="34"/>
      <c r="AIZ254" s="34"/>
      <c r="AJA254" s="34"/>
      <c r="AJB254" s="34"/>
      <c r="AJC254" s="34"/>
      <c r="AJD254" s="34"/>
      <c r="AJE254" s="34"/>
      <c r="AJF254" s="34"/>
      <c r="AJG254" s="34"/>
      <c r="AJH254" s="34"/>
      <c r="AJI254" s="34"/>
      <c r="AJJ254" s="34"/>
      <c r="AJK254" s="34"/>
      <c r="AJL254" s="34"/>
      <c r="AJM254" s="34"/>
      <c r="AJN254" s="34"/>
      <c r="AJO254" s="34"/>
      <c r="AJP254" s="34"/>
      <c r="AJQ254" s="34"/>
      <c r="AJR254" s="34"/>
      <c r="AJS254" s="34"/>
      <c r="AJT254" s="34"/>
      <c r="AJU254" s="34"/>
      <c r="AJV254" s="34"/>
      <c r="AJW254" s="34"/>
      <c r="AJX254" s="34"/>
      <c r="AJY254" s="34"/>
      <c r="AJZ254" s="34"/>
      <c r="AKA254" s="34"/>
      <c r="AKB254" s="34"/>
      <c r="AKC254" s="34"/>
      <c r="AKD254" s="34"/>
      <c r="AKE254" s="34"/>
      <c r="AKF254" s="34"/>
      <c r="AKG254" s="34"/>
      <c r="AKH254" s="34"/>
      <c r="AKI254" s="34"/>
      <c r="AKJ254" s="34"/>
      <c r="AKK254" s="34"/>
      <c r="AKL254" s="34"/>
      <c r="AKM254" s="34"/>
      <c r="AKN254" s="34"/>
      <c r="AKO254" s="34"/>
      <c r="AKP254" s="34"/>
      <c r="AKQ254" s="34"/>
      <c r="AKR254" s="34"/>
      <c r="AKS254" s="34"/>
      <c r="AKT254" s="34"/>
      <c r="AKU254" s="34"/>
      <c r="AKV254" s="34"/>
      <c r="AKW254" s="34"/>
      <c r="AKX254" s="34"/>
      <c r="AKY254" s="34"/>
      <c r="AKZ254" s="34"/>
      <c r="ALA254" s="34"/>
      <c r="ALB254" s="34"/>
      <c r="ALC254" s="34"/>
      <c r="ALD254" s="34"/>
      <c r="ALE254" s="34"/>
      <c r="ALF254" s="34"/>
      <c r="ALG254" s="34"/>
      <c r="ALH254" s="34"/>
      <c r="ALI254" s="34"/>
      <c r="ALJ254" s="34"/>
      <c r="ALK254" s="34"/>
      <c r="ALL254" s="34"/>
      <c r="ALM254" s="34"/>
      <c r="ALN254" s="34"/>
      <c r="ALO254" s="34"/>
      <c r="ALP254" s="34"/>
      <c r="ALQ254" s="34"/>
      <c r="ALR254" s="34"/>
      <c r="ALS254" s="34"/>
      <c r="ALT254" s="34"/>
      <c r="ALU254" s="34"/>
      <c r="ALV254" s="34"/>
      <c r="ALW254" s="34"/>
      <c r="ALX254" s="34"/>
      <c r="ALY254" s="34"/>
      <c r="ALZ254" s="34"/>
      <c r="AMA254" s="34"/>
      <c r="AMB254" s="34"/>
      <c r="AMC254" s="34"/>
      <c r="AMD254" s="34"/>
      <c r="AME254" s="34"/>
      <c r="AMF254" s="34"/>
      <c r="AMG254" s="34"/>
      <c r="AMH254" s="34"/>
      <c r="AMI254" s="34"/>
      <c r="AMJ254" s="34"/>
      <c r="AMK254" s="34"/>
    </row>
    <row r="255" spans="1:1025" x14ac:dyDescent="0.25">
      <c r="A255" s="34"/>
      <c r="B255"/>
      <c r="D255" s="1">
        <f>SUM(D249:D253)</f>
        <v>47279.3</v>
      </c>
      <c r="E255" s="1"/>
      <c r="F255" s="34"/>
      <c r="G255" s="69"/>
      <c r="H255" s="70">
        <f>SUM(H249:H254)</f>
        <v>42876.67</v>
      </c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4"/>
      <c r="BM255" s="34"/>
      <c r="BN255" s="34"/>
      <c r="BO255" s="34"/>
      <c r="BP255" s="34"/>
      <c r="BQ255" s="34"/>
      <c r="BR255" s="34"/>
      <c r="BS255" s="34"/>
      <c r="BT255" s="34"/>
      <c r="BU255" s="34"/>
      <c r="BV255" s="34"/>
      <c r="BW255" s="34"/>
      <c r="BX255" s="34"/>
      <c r="BY255" s="34"/>
      <c r="BZ255" s="34"/>
      <c r="CA255" s="34"/>
      <c r="CB255" s="34"/>
      <c r="CC255" s="34"/>
      <c r="CD255" s="34"/>
      <c r="CE255" s="34"/>
      <c r="CF255" s="34"/>
      <c r="CG255" s="34"/>
      <c r="CH255" s="34"/>
      <c r="CI255" s="34"/>
      <c r="CJ255" s="34"/>
      <c r="CK255" s="34"/>
      <c r="CL255" s="34"/>
      <c r="CM255" s="34"/>
      <c r="CN255" s="34"/>
      <c r="CO255" s="34"/>
      <c r="CP255" s="34"/>
      <c r="CQ255" s="34"/>
      <c r="CR255" s="34"/>
      <c r="CS255" s="34"/>
      <c r="CT255" s="34"/>
      <c r="CU255" s="34"/>
      <c r="CV255" s="34"/>
      <c r="CW255" s="34"/>
      <c r="CX255" s="34"/>
      <c r="CY255" s="34"/>
      <c r="CZ255" s="34"/>
      <c r="DA255" s="34"/>
      <c r="DB255" s="34"/>
      <c r="DC255" s="34"/>
      <c r="DD255" s="34"/>
      <c r="DE255" s="34"/>
      <c r="DF255" s="34"/>
      <c r="DG255" s="34"/>
      <c r="DH255" s="34"/>
      <c r="DI255" s="34"/>
      <c r="DJ255" s="34"/>
      <c r="DK255" s="34"/>
      <c r="DL255" s="34"/>
      <c r="DM255" s="34"/>
      <c r="DN255" s="34"/>
      <c r="DO255" s="34"/>
      <c r="DP255" s="34"/>
      <c r="DQ255" s="34"/>
      <c r="DR255" s="34"/>
      <c r="DS255" s="34"/>
      <c r="DT255" s="34"/>
      <c r="DU255" s="34"/>
      <c r="DV255" s="34"/>
      <c r="DW255" s="34"/>
      <c r="DX255" s="34"/>
      <c r="DY255" s="34"/>
      <c r="DZ255" s="34"/>
      <c r="EA255" s="34"/>
      <c r="EB255" s="34"/>
      <c r="EC255" s="34"/>
      <c r="ED255" s="34"/>
      <c r="EE255" s="34"/>
      <c r="EF255" s="34"/>
      <c r="EG255" s="34"/>
      <c r="EH255" s="34"/>
      <c r="EI255" s="34"/>
      <c r="EJ255" s="34"/>
      <c r="EK255" s="34"/>
      <c r="EL255" s="34"/>
      <c r="EM255" s="34"/>
      <c r="EN255" s="34"/>
      <c r="EO255" s="34"/>
      <c r="EP255" s="34"/>
      <c r="EQ255" s="34"/>
      <c r="ER255" s="34"/>
      <c r="ES255" s="34"/>
      <c r="ET255" s="34"/>
      <c r="EU255" s="34"/>
      <c r="EV255" s="34"/>
      <c r="EW255" s="34"/>
      <c r="EX255" s="34"/>
      <c r="EY255" s="34"/>
      <c r="EZ255" s="34"/>
      <c r="FA255" s="34"/>
      <c r="FB255" s="34"/>
      <c r="FC255" s="34"/>
      <c r="FD255" s="34"/>
      <c r="FE255" s="34"/>
      <c r="FF255" s="34"/>
      <c r="FG255" s="34"/>
      <c r="FH255" s="34"/>
      <c r="FI255" s="34"/>
      <c r="FJ255" s="34"/>
      <c r="FK255" s="34"/>
      <c r="FL255" s="34"/>
      <c r="FM255" s="34"/>
      <c r="FN255" s="34"/>
      <c r="FO255" s="34"/>
      <c r="FP255" s="34"/>
      <c r="FQ255" s="34"/>
      <c r="FR255" s="34"/>
      <c r="FS255" s="34"/>
      <c r="FT255" s="34"/>
      <c r="FU255" s="34"/>
      <c r="FV255" s="34"/>
      <c r="FW255" s="34"/>
      <c r="FX255" s="34"/>
      <c r="FY255" s="34"/>
      <c r="FZ255" s="34"/>
      <c r="GA255" s="34"/>
      <c r="GB255" s="34"/>
      <c r="GC255" s="34"/>
      <c r="GD255" s="34"/>
      <c r="GE255" s="34"/>
      <c r="GF255" s="34"/>
      <c r="GG255" s="34"/>
      <c r="GH255" s="34"/>
      <c r="GI255" s="34"/>
      <c r="GJ255" s="34"/>
      <c r="GK255" s="34"/>
      <c r="GL255" s="34"/>
      <c r="GM255" s="34"/>
      <c r="GN255" s="34"/>
      <c r="GO255" s="34"/>
      <c r="GP255" s="34"/>
      <c r="GQ255" s="34"/>
      <c r="GR255" s="34"/>
      <c r="GS255" s="34"/>
      <c r="GT255" s="34"/>
      <c r="GU255" s="34"/>
      <c r="GV255" s="34"/>
      <c r="GW255" s="34"/>
      <c r="GX255" s="34"/>
      <c r="GY255" s="34"/>
      <c r="GZ255" s="34"/>
      <c r="HA255" s="34"/>
      <c r="HB255" s="34"/>
      <c r="HC255" s="34"/>
      <c r="HD255" s="34"/>
      <c r="HE255" s="34"/>
      <c r="HF255" s="34"/>
      <c r="HG255" s="34"/>
      <c r="HH255" s="34"/>
      <c r="HI255" s="34"/>
      <c r="HJ255" s="34"/>
      <c r="HK255" s="34"/>
      <c r="HL255" s="34"/>
      <c r="HM255" s="34"/>
      <c r="HN255" s="34"/>
      <c r="HO255" s="34"/>
      <c r="HP255" s="34"/>
      <c r="HQ255" s="34"/>
      <c r="HR255" s="34"/>
      <c r="HS255" s="34"/>
      <c r="HT255" s="34"/>
      <c r="HU255" s="34"/>
      <c r="HV255" s="34"/>
      <c r="HW255" s="34"/>
      <c r="HX255" s="34"/>
      <c r="HY255" s="34"/>
      <c r="HZ255" s="34"/>
      <c r="IA255" s="34"/>
      <c r="IB255" s="34"/>
      <c r="IC255" s="34"/>
      <c r="ID255" s="34"/>
      <c r="IE255" s="34"/>
      <c r="IF255" s="34"/>
      <c r="IG255" s="34"/>
      <c r="IH255" s="34"/>
      <c r="II255" s="34"/>
      <c r="IJ255" s="34"/>
      <c r="IK255" s="34"/>
      <c r="IL255" s="34"/>
      <c r="IM255" s="34"/>
      <c r="IN255" s="34"/>
      <c r="IO255" s="34"/>
      <c r="IP255" s="34"/>
      <c r="IQ255" s="34"/>
      <c r="IR255" s="34"/>
      <c r="IS255" s="34"/>
      <c r="IT255" s="34"/>
      <c r="IU255" s="34"/>
      <c r="IV255" s="34"/>
      <c r="IW255" s="34"/>
      <c r="IX255" s="34"/>
      <c r="IY255" s="34"/>
      <c r="IZ255" s="34"/>
      <c r="JA255" s="34"/>
      <c r="JB255" s="34"/>
      <c r="JC255" s="34"/>
      <c r="JD255" s="34"/>
      <c r="JE255" s="34"/>
      <c r="JF255" s="34"/>
      <c r="JG255" s="34"/>
      <c r="JH255" s="34"/>
      <c r="JI255" s="34"/>
      <c r="JJ255" s="34"/>
      <c r="JK255" s="34"/>
      <c r="JL255" s="34"/>
      <c r="JM255" s="34"/>
      <c r="JN255" s="34"/>
      <c r="JO255" s="34"/>
      <c r="JP255" s="34"/>
      <c r="JQ255" s="34"/>
      <c r="JR255" s="34"/>
      <c r="JS255" s="34"/>
      <c r="JT255" s="34"/>
      <c r="JU255" s="34"/>
      <c r="JV255" s="34"/>
      <c r="JW255" s="34"/>
      <c r="JX255" s="34"/>
      <c r="JY255" s="34"/>
      <c r="JZ255" s="34"/>
      <c r="KA255" s="34"/>
      <c r="KB255" s="34"/>
      <c r="KC255" s="34"/>
      <c r="KD255" s="34"/>
      <c r="KE255" s="34"/>
      <c r="KF255" s="34"/>
      <c r="KG255" s="34"/>
      <c r="KH255" s="34"/>
      <c r="KI255" s="34"/>
      <c r="KJ255" s="34"/>
      <c r="KK255" s="34"/>
      <c r="KL255" s="34"/>
      <c r="KM255" s="34"/>
      <c r="KN255" s="34"/>
      <c r="KO255" s="34"/>
      <c r="KP255" s="34"/>
      <c r="KQ255" s="34"/>
      <c r="KR255" s="34"/>
      <c r="KS255" s="34"/>
      <c r="KT255" s="34"/>
      <c r="KU255" s="34"/>
      <c r="KV255" s="34"/>
      <c r="KW255" s="34"/>
      <c r="KX255" s="34"/>
      <c r="KY255" s="34"/>
      <c r="KZ255" s="34"/>
      <c r="LA255" s="34"/>
      <c r="LB255" s="34"/>
      <c r="LC255" s="34"/>
      <c r="LD255" s="34"/>
      <c r="LE255" s="34"/>
      <c r="LF255" s="34"/>
      <c r="LG255" s="34"/>
      <c r="LH255" s="34"/>
      <c r="LI255" s="34"/>
      <c r="LJ255" s="34"/>
      <c r="LK255" s="34"/>
      <c r="LL255" s="34"/>
      <c r="LM255" s="34"/>
      <c r="LN255" s="34"/>
      <c r="LO255" s="34"/>
      <c r="LP255" s="34"/>
      <c r="LQ255" s="34"/>
      <c r="LR255" s="34"/>
      <c r="LS255" s="34"/>
      <c r="LT255" s="34"/>
      <c r="LU255" s="34"/>
      <c r="LV255" s="34"/>
      <c r="LW255" s="34"/>
      <c r="LX255" s="34"/>
      <c r="LY255" s="34"/>
      <c r="LZ255" s="34"/>
      <c r="MA255" s="34"/>
      <c r="MB255" s="34"/>
      <c r="MC255" s="34"/>
      <c r="MD255" s="34"/>
      <c r="ME255" s="34"/>
      <c r="MF255" s="34"/>
      <c r="MG255" s="34"/>
      <c r="MH255" s="34"/>
      <c r="MI255" s="34"/>
      <c r="MJ255" s="34"/>
      <c r="MK255" s="34"/>
      <c r="ML255" s="34"/>
      <c r="MM255" s="34"/>
      <c r="MN255" s="34"/>
      <c r="MO255" s="34"/>
      <c r="MP255" s="34"/>
      <c r="MQ255" s="34"/>
      <c r="MR255" s="34"/>
      <c r="MS255" s="34"/>
      <c r="MT255" s="34"/>
      <c r="MU255" s="34"/>
      <c r="MV255" s="34"/>
      <c r="MW255" s="34"/>
      <c r="MX255" s="34"/>
      <c r="MY255" s="34"/>
      <c r="MZ255" s="34"/>
      <c r="NA255" s="34"/>
      <c r="NB255" s="34"/>
      <c r="NC255" s="34"/>
      <c r="ND255" s="34"/>
      <c r="NE255" s="34"/>
      <c r="NF255" s="34"/>
      <c r="NG255" s="34"/>
      <c r="NH255" s="34"/>
      <c r="NI255" s="34"/>
      <c r="NJ255" s="34"/>
      <c r="NK255" s="34"/>
      <c r="NL255" s="34"/>
      <c r="NM255" s="34"/>
      <c r="NN255" s="34"/>
      <c r="NO255" s="34"/>
      <c r="NP255" s="34"/>
      <c r="NQ255" s="34"/>
      <c r="NR255" s="34"/>
      <c r="NS255" s="34"/>
      <c r="NT255" s="34"/>
      <c r="NU255" s="34"/>
      <c r="NV255" s="34"/>
      <c r="NW255" s="34"/>
      <c r="NX255" s="34"/>
      <c r="NY255" s="34"/>
      <c r="NZ255" s="34"/>
      <c r="OA255" s="34"/>
      <c r="OB255" s="34"/>
      <c r="OC255" s="34"/>
      <c r="OD255" s="34"/>
      <c r="OE255" s="34"/>
      <c r="OF255" s="34"/>
      <c r="OG255" s="34"/>
      <c r="OH255" s="34"/>
      <c r="OI255" s="34"/>
      <c r="OJ255" s="34"/>
      <c r="OK255" s="34"/>
      <c r="OL255" s="34"/>
      <c r="OM255" s="34"/>
      <c r="ON255" s="34"/>
      <c r="OO255" s="34"/>
      <c r="OP255" s="34"/>
      <c r="OQ255" s="34"/>
      <c r="OR255" s="34"/>
      <c r="OS255" s="34"/>
      <c r="OT255" s="34"/>
      <c r="OU255" s="34"/>
      <c r="OV255" s="34"/>
      <c r="OW255" s="34"/>
      <c r="OX255" s="34"/>
      <c r="OY255" s="34"/>
      <c r="OZ255" s="34"/>
      <c r="PA255" s="34"/>
      <c r="PB255" s="34"/>
      <c r="PC255" s="34"/>
      <c r="PD255" s="34"/>
      <c r="PE255" s="34"/>
      <c r="PF255" s="34"/>
      <c r="PG255" s="34"/>
      <c r="PH255" s="34"/>
      <c r="PI255" s="34"/>
      <c r="PJ255" s="34"/>
      <c r="PK255" s="34"/>
      <c r="PL255" s="34"/>
      <c r="PM255" s="34"/>
      <c r="PN255" s="34"/>
      <c r="PO255" s="34"/>
      <c r="PP255" s="34"/>
      <c r="PQ255" s="34"/>
      <c r="PR255" s="34"/>
      <c r="PS255" s="34"/>
      <c r="PT255" s="34"/>
      <c r="PU255" s="34"/>
      <c r="PV255" s="34"/>
      <c r="PW255" s="34"/>
      <c r="PX255" s="34"/>
      <c r="PY255" s="34"/>
      <c r="PZ255" s="34"/>
      <c r="QA255" s="34"/>
      <c r="QB255" s="34"/>
      <c r="QC255" s="34"/>
      <c r="QD255" s="34"/>
      <c r="QE255" s="34"/>
      <c r="QF255" s="34"/>
      <c r="QG255" s="34"/>
      <c r="QH255" s="34"/>
      <c r="QI255" s="34"/>
      <c r="QJ255" s="34"/>
      <c r="QK255" s="34"/>
      <c r="QL255" s="34"/>
      <c r="QM255" s="34"/>
      <c r="QN255" s="34"/>
      <c r="QO255" s="34"/>
      <c r="QP255" s="34"/>
      <c r="QQ255" s="34"/>
      <c r="QR255" s="34"/>
      <c r="QS255" s="34"/>
      <c r="QT255" s="34"/>
      <c r="QU255" s="34"/>
      <c r="QV255" s="34"/>
      <c r="QW255" s="34"/>
      <c r="QX255" s="34"/>
      <c r="QY255" s="34"/>
      <c r="QZ255" s="34"/>
      <c r="RA255" s="34"/>
      <c r="RB255" s="34"/>
      <c r="RC255" s="34"/>
      <c r="RD255" s="34"/>
      <c r="RE255" s="34"/>
      <c r="RF255" s="34"/>
      <c r="RG255" s="34"/>
      <c r="RH255" s="34"/>
      <c r="RI255" s="34"/>
      <c r="RJ255" s="34"/>
      <c r="RK255" s="34"/>
      <c r="RL255" s="34"/>
      <c r="RM255" s="34"/>
      <c r="RN255" s="34"/>
      <c r="RO255" s="34"/>
      <c r="RP255" s="34"/>
      <c r="RQ255" s="34"/>
      <c r="RR255" s="34"/>
      <c r="RS255" s="34"/>
      <c r="RT255" s="34"/>
      <c r="RU255" s="34"/>
      <c r="RV255" s="34"/>
      <c r="RW255" s="34"/>
      <c r="RX255" s="34"/>
      <c r="RY255" s="34"/>
      <c r="RZ255" s="34"/>
      <c r="SA255" s="34"/>
      <c r="SB255" s="34"/>
      <c r="SC255" s="34"/>
      <c r="SD255" s="34"/>
      <c r="SE255" s="34"/>
      <c r="SF255" s="34"/>
      <c r="SG255" s="34"/>
      <c r="SH255" s="34"/>
      <c r="SI255" s="34"/>
      <c r="SJ255" s="34"/>
      <c r="SK255" s="34"/>
      <c r="SL255" s="34"/>
      <c r="SM255" s="34"/>
      <c r="SN255" s="34"/>
      <c r="SO255" s="34"/>
      <c r="SP255" s="34"/>
      <c r="SQ255" s="34"/>
      <c r="SR255" s="34"/>
      <c r="SS255" s="34"/>
      <c r="ST255" s="34"/>
      <c r="SU255" s="34"/>
      <c r="SV255" s="34"/>
      <c r="SW255" s="34"/>
      <c r="SX255" s="34"/>
      <c r="SY255" s="34"/>
      <c r="SZ255" s="34"/>
      <c r="TA255" s="34"/>
      <c r="TB255" s="34"/>
      <c r="TC255" s="34"/>
      <c r="TD255" s="34"/>
      <c r="TE255" s="34"/>
      <c r="TF255" s="34"/>
      <c r="TG255" s="34"/>
      <c r="TH255" s="34"/>
      <c r="TI255" s="34"/>
      <c r="TJ255" s="34"/>
      <c r="TK255" s="34"/>
      <c r="TL255" s="34"/>
      <c r="TM255" s="34"/>
      <c r="TN255" s="34"/>
      <c r="TO255" s="34"/>
      <c r="TP255" s="34"/>
      <c r="TQ255" s="34"/>
      <c r="TR255" s="34"/>
      <c r="TS255" s="34"/>
      <c r="TT255" s="34"/>
      <c r="TU255" s="34"/>
      <c r="TV255" s="34"/>
      <c r="TW255" s="34"/>
      <c r="TX255" s="34"/>
      <c r="TY255" s="34"/>
      <c r="TZ255" s="34"/>
      <c r="UA255" s="34"/>
      <c r="UB255" s="34"/>
      <c r="UC255" s="34"/>
      <c r="UD255" s="34"/>
      <c r="UE255" s="34"/>
      <c r="UF255" s="34"/>
      <c r="UG255" s="34"/>
      <c r="UH255" s="34"/>
      <c r="UI255" s="34"/>
      <c r="UJ255" s="34"/>
      <c r="UK255" s="34"/>
      <c r="UL255" s="34"/>
      <c r="UM255" s="34"/>
      <c r="UN255" s="34"/>
      <c r="UO255" s="34"/>
      <c r="UP255" s="34"/>
      <c r="UQ255" s="34"/>
      <c r="UR255" s="34"/>
      <c r="US255" s="34"/>
      <c r="UT255" s="34"/>
      <c r="UU255" s="34"/>
      <c r="UV255" s="34"/>
      <c r="UW255" s="34"/>
      <c r="UX255" s="34"/>
      <c r="UY255" s="34"/>
      <c r="UZ255" s="34"/>
      <c r="VA255" s="34"/>
      <c r="VB255" s="34"/>
      <c r="VC255" s="34"/>
      <c r="VD255" s="34"/>
      <c r="VE255" s="34"/>
      <c r="VF255" s="34"/>
      <c r="VG255" s="34"/>
      <c r="VH255" s="34"/>
      <c r="VI255" s="34"/>
      <c r="VJ255" s="34"/>
      <c r="VK255" s="34"/>
      <c r="VL255" s="34"/>
      <c r="VM255" s="34"/>
      <c r="VN255" s="34"/>
      <c r="VO255" s="34"/>
      <c r="VP255" s="34"/>
      <c r="VQ255" s="34"/>
      <c r="VR255" s="34"/>
      <c r="VS255" s="34"/>
      <c r="VT255" s="34"/>
      <c r="VU255" s="34"/>
      <c r="VV255" s="34"/>
      <c r="VW255" s="34"/>
      <c r="VX255" s="34"/>
      <c r="VY255" s="34"/>
      <c r="VZ255" s="34"/>
      <c r="WA255" s="34"/>
      <c r="WB255" s="34"/>
      <c r="WC255" s="34"/>
      <c r="WD255" s="34"/>
      <c r="WE255" s="34"/>
      <c r="WF255" s="34"/>
      <c r="WG255" s="34"/>
      <c r="WH255" s="34"/>
      <c r="WI255" s="34"/>
      <c r="WJ255" s="34"/>
      <c r="WK255" s="34"/>
      <c r="WL255" s="34"/>
      <c r="WM255" s="34"/>
      <c r="WN255" s="34"/>
      <c r="WO255" s="34"/>
      <c r="WP255" s="34"/>
      <c r="WQ255" s="34"/>
      <c r="WR255" s="34"/>
      <c r="WS255" s="34"/>
      <c r="WT255" s="34"/>
      <c r="WU255" s="34"/>
      <c r="WV255" s="34"/>
      <c r="WW255" s="34"/>
      <c r="WX255" s="34"/>
      <c r="WY255" s="34"/>
      <c r="WZ255" s="34"/>
      <c r="XA255" s="34"/>
      <c r="XB255" s="34"/>
      <c r="XC255" s="34"/>
      <c r="XD255" s="34"/>
      <c r="XE255" s="34"/>
      <c r="XF255" s="34"/>
      <c r="XG255" s="34"/>
      <c r="XH255" s="34"/>
      <c r="XI255" s="34"/>
      <c r="XJ255" s="34"/>
      <c r="XK255" s="34"/>
      <c r="XL255" s="34"/>
      <c r="XM255" s="34"/>
      <c r="XN255" s="34"/>
      <c r="XO255" s="34"/>
      <c r="XP255" s="34"/>
      <c r="XQ255" s="34"/>
      <c r="XR255" s="34"/>
      <c r="XS255" s="34"/>
      <c r="XT255" s="34"/>
      <c r="XU255" s="34"/>
      <c r="XV255" s="34"/>
      <c r="XW255" s="34"/>
      <c r="XX255" s="34"/>
      <c r="XY255" s="34"/>
      <c r="XZ255" s="34"/>
      <c r="YA255" s="34"/>
      <c r="YB255" s="34"/>
      <c r="YC255" s="34"/>
      <c r="YD255" s="34"/>
      <c r="YE255" s="34"/>
      <c r="YF255" s="34"/>
      <c r="YG255" s="34"/>
      <c r="YH255" s="34"/>
      <c r="YI255" s="34"/>
      <c r="YJ255" s="34"/>
      <c r="YK255" s="34"/>
      <c r="YL255" s="34"/>
      <c r="YM255" s="34"/>
      <c r="YN255" s="34"/>
      <c r="YO255" s="34"/>
      <c r="YP255" s="34"/>
      <c r="YQ255" s="34"/>
      <c r="YR255" s="34"/>
      <c r="YS255" s="34"/>
      <c r="YT255" s="34"/>
      <c r="YU255" s="34"/>
      <c r="YV255" s="34"/>
      <c r="YW255" s="34"/>
      <c r="YX255" s="34"/>
      <c r="YY255" s="34"/>
      <c r="YZ255" s="34"/>
      <c r="ZA255" s="34"/>
      <c r="ZB255" s="34"/>
      <c r="ZC255" s="34"/>
      <c r="ZD255" s="34"/>
      <c r="ZE255" s="34"/>
      <c r="ZF255" s="34"/>
      <c r="ZG255" s="34"/>
      <c r="ZH255" s="34"/>
      <c r="ZI255" s="34"/>
      <c r="ZJ255" s="34"/>
      <c r="ZK255" s="34"/>
      <c r="ZL255" s="34"/>
      <c r="ZM255" s="34"/>
      <c r="ZN255" s="34"/>
      <c r="ZO255" s="34"/>
      <c r="ZP255" s="34"/>
      <c r="ZQ255" s="34"/>
      <c r="ZR255" s="34"/>
      <c r="ZS255" s="34"/>
      <c r="ZT255" s="34"/>
      <c r="ZU255" s="34"/>
      <c r="ZV255" s="34"/>
      <c r="ZW255" s="34"/>
      <c r="ZX255" s="34"/>
      <c r="ZY255" s="34"/>
      <c r="ZZ255" s="34"/>
      <c r="AAA255" s="34"/>
      <c r="AAB255" s="34"/>
      <c r="AAC255" s="34"/>
      <c r="AAD255" s="34"/>
      <c r="AAE255" s="34"/>
      <c r="AAF255" s="34"/>
      <c r="AAG255" s="34"/>
      <c r="AAH255" s="34"/>
      <c r="AAI255" s="34"/>
      <c r="AAJ255" s="34"/>
      <c r="AAK255" s="34"/>
      <c r="AAL255" s="34"/>
      <c r="AAM255" s="34"/>
      <c r="AAN255" s="34"/>
      <c r="AAO255" s="34"/>
      <c r="AAP255" s="34"/>
      <c r="AAQ255" s="34"/>
      <c r="AAR255" s="34"/>
      <c r="AAS255" s="34"/>
      <c r="AAT255" s="34"/>
      <c r="AAU255" s="34"/>
      <c r="AAV255" s="34"/>
      <c r="AAW255" s="34"/>
      <c r="AAX255" s="34"/>
      <c r="AAY255" s="34"/>
      <c r="AAZ255" s="34"/>
      <c r="ABA255" s="34"/>
      <c r="ABB255" s="34"/>
      <c r="ABC255" s="34"/>
      <c r="ABD255" s="34"/>
      <c r="ABE255" s="34"/>
      <c r="ABF255" s="34"/>
      <c r="ABG255" s="34"/>
      <c r="ABH255" s="34"/>
      <c r="ABI255" s="34"/>
      <c r="ABJ255" s="34"/>
      <c r="ABK255" s="34"/>
      <c r="ABL255" s="34"/>
      <c r="ABM255" s="34"/>
      <c r="ABN255" s="34"/>
      <c r="ABO255" s="34"/>
      <c r="ABP255" s="34"/>
      <c r="ABQ255" s="34"/>
      <c r="ABR255" s="34"/>
      <c r="ABS255" s="34"/>
      <c r="ABT255" s="34"/>
      <c r="ABU255" s="34"/>
      <c r="ABV255" s="34"/>
      <c r="ABW255" s="34"/>
      <c r="ABX255" s="34"/>
      <c r="ABY255" s="34"/>
      <c r="ABZ255" s="34"/>
      <c r="ACA255" s="34"/>
      <c r="ACB255" s="34"/>
      <c r="ACC255" s="34"/>
      <c r="ACD255" s="34"/>
      <c r="ACE255" s="34"/>
      <c r="ACF255" s="34"/>
      <c r="ACG255" s="34"/>
      <c r="ACH255" s="34"/>
      <c r="ACI255" s="34"/>
      <c r="ACJ255" s="34"/>
      <c r="ACK255" s="34"/>
      <c r="ACL255" s="34"/>
      <c r="ACM255" s="34"/>
      <c r="ACN255" s="34"/>
      <c r="ACO255" s="34"/>
      <c r="ACP255" s="34"/>
      <c r="ACQ255" s="34"/>
      <c r="ACR255" s="34"/>
      <c r="ACS255" s="34"/>
      <c r="ACT255" s="34"/>
      <c r="ACU255" s="34"/>
      <c r="ACV255" s="34"/>
      <c r="ACW255" s="34"/>
      <c r="ACX255" s="34"/>
      <c r="ACY255" s="34"/>
      <c r="ACZ255" s="34"/>
      <c r="ADA255" s="34"/>
      <c r="ADB255" s="34"/>
      <c r="ADC255" s="34"/>
      <c r="ADD255" s="34"/>
      <c r="ADE255" s="34"/>
      <c r="ADF255" s="34"/>
      <c r="ADG255" s="34"/>
      <c r="ADH255" s="34"/>
      <c r="ADI255" s="34"/>
      <c r="ADJ255" s="34"/>
      <c r="ADK255" s="34"/>
      <c r="ADL255" s="34"/>
      <c r="ADM255" s="34"/>
      <c r="ADN255" s="34"/>
      <c r="ADO255" s="34"/>
      <c r="ADP255" s="34"/>
      <c r="ADQ255" s="34"/>
      <c r="ADR255" s="34"/>
      <c r="ADS255" s="34"/>
      <c r="ADT255" s="34"/>
      <c r="ADU255" s="34"/>
      <c r="ADV255" s="34"/>
      <c r="ADW255" s="34"/>
      <c r="ADX255" s="34"/>
      <c r="ADY255" s="34"/>
      <c r="ADZ255" s="34"/>
      <c r="AEA255" s="34"/>
      <c r="AEB255" s="34"/>
      <c r="AEC255" s="34"/>
      <c r="AED255" s="34"/>
      <c r="AEE255" s="34"/>
      <c r="AEF255" s="34"/>
      <c r="AEG255" s="34"/>
      <c r="AEH255" s="34"/>
      <c r="AEI255" s="34"/>
      <c r="AEJ255" s="34"/>
      <c r="AEK255" s="34"/>
      <c r="AEL255" s="34"/>
      <c r="AEM255" s="34"/>
      <c r="AEN255" s="34"/>
      <c r="AEO255" s="34"/>
      <c r="AEP255" s="34"/>
      <c r="AEQ255" s="34"/>
      <c r="AER255" s="34"/>
      <c r="AES255" s="34"/>
      <c r="AET255" s="34"/>
      <c r="AEU255" s="34"/>
      <c r="AEV255" s="34"/>
      <c r="AEW255" s="34"/>
      <c r="AEX255" s="34"/>
      <c r="AEY255" s="34"/>
      <c r="AEZ255" s="34"/>
      <c r="AFA255" s="34"/>
      <c r="AFB255" s="34"/>
      <c r="AFC255" s="34"/>
      <c r="AFD255" s="34"/>
      <c r="AFE255" s="34"/>
      <c r="AFF255" s="34"/>
      <c r="AFG255" s="34"/>
      <c r="AFH255" s="34"/>
      <c r="AFI255" s="34"/>
      <c r="AFJ255" s="34"/>
      <c r="AFK255" s="34"/>
      <c r="AFL255" s="34"/>
      <c r="AFM255" s="34"/>
      <c r="AFN255" s="34"/>
      <c r="AFO255" s="34"/>
      <c r="AFP255" s="34"/>
      <c r="AFQ255" s="34"/>
      <c r="AFR255" s="34"/>
      <c r="AFS255" s="34"/>
      <c r="AFT255" s="34"/>
      <c r="AFU255" s="34"/>
      <c r="AFV255" s="34"/>
      <c r="AFW255" s="34"/>
      <c r="AFX255" s="34"/>
      <c r="AFY255" s="34"/>
      <c r="AFZ255" s="34"/>
      <c r="AGA255" s="34"/>
      <c r="AGB255" s="34"/>
      <c r="AGC255" s="34"/>
      <c r="AGD255" s="34"/>
      <c r="AGE255" s="34"/>
      <c r="AGF255" s="34"/>
      <c r="AGG255" s="34"/>
      <c r="AGH255" s="34"/>
      <c r="AGI255" s="34"/>
      <c r="AGJ255" s="34"/>
      <c r="AGK255" s="34"/>
      <c r="AGL255" s="34"/>
      <c r="AGM255" s="34"/>
      <c r="AGN255" s="34"/>
      <c r="AGO255" s="34"/>
      <c r="AGP255" s="34"/>
      <c r="AGQ255" s="34"/>
      <c r="AGR255" s="34"/>
      <c r="AGS255" s="34"/>
      <c r="AGT255" s="34"/>
      <c r="AGU255" s="34"/>
      <c r="AGV255" s="34"/>
      <c r="AGW255" s="34"/>
      <c r="AGX255" s="34"/>
      <c r="AGY255" s="34"/>
      <c r="AGZ255" s="34"/>
      <c r="AHA255" s="34"/>
      <c r="AHB255" s="34"/>
      <c r="AHC255" s="34"/>
      <c r="AHD255" s="34"/>
      <c r="AHE255" s="34"/>
      <c r="AHF255" s="34"/>
      <c r="AHG255" s="34"/>
      <c r="AHH255" s="34"/>
      <c r="AHI255" s="34"/>
      <c r="AHJ255" s="34"/>
      <c r="AHK255" s="34"/>
      <c r="AHL255" s="34"/>
      <c r="AHM255" s="34"/>
      <c r="AHN255" s="34"/>
      <c r="AHO255" s="34"/>
      <c r="AHP255" s="34"/>
      <c r="AHQ255" s="34"/>
      <c r="AHR255" s="34"/>
      <c r="AHS255" s="34"/>
      <c r="AHT255" s="34"/>
      <c r="AHU255" s="34"/>
      <c r="AHV255" s="34"/>
      <c r="AHW255" s="34"/>
      <c r="AHX255" s="34"/>
      <c r="AHY255" s="34"/>
      <c r="AHZ255" s="34"/>
      <c r="AIA255" s="34"/>
      <c r="AIB255" s="34"/>
      <c r="AIC255" s="34"/>
      <c r="AID255" s="34"/>
      <c r="AIE255" s="34"/>
      <c r="AIF255" s="34"/>
      <c r="AIG255" s="34"/>
      <c r="AIH255" s="34"/>
      <c r="AII255" s="34"/>
      <c r="AIJ255" s="34"/>
      <c r="AIK255" s="34"/>
      <c r="AIL255" s="34"/>
      <c r="AIM255" s="34"/>
      <c r="AIN255" s="34"/>
      <c r="AIO255" s="34"/>
      <c r="AIP255" s="34"/>
      <c r="AIQ255" s="34"/>
      <c r="AIR255" s="34"/>
      <c r="AIS255" s="34"/>
      <c r="AIT255" s="34"/>
      <c r="AIU255" s="34"/>
      <c r="AIV255" s="34"/>
      <c r="AIW255" s="34"/>
      <c r="AIX255" s="34"/>
      <c r="AIY255" s="34"/>
      <c r="AIZ255" s="34"/>
      <c r="AJA255" s="34"/>
      <c r="AJB255" s="34"/>
      <c r="AJC255" s="34"/>
      <c r="AJD255" s="34"/>
      <c r="AJE255" s="34"/>
      <c r="AJF255" s="34"/>
      <c r="AJG255" s="34"/>
      <c r="AJH255" s="34"/>
      <c r="AJI255" s="34"/>
      <c r="AJJ255" s="34"/>
      <c r="AJK255" s="34"/>
      <c r="AJL255" s="34"/>
      <c r="AJM255" s="34"/>
      <c r="AJN255" s="34"/>
      <c r="AJO255" s="34"/>
      <c r="AJP255" s="34"/>
      <c r="AJQ255" s="34"/>
      <c r="AJR255" s="34"/>
      <c r="AJS255" s="34"/>
      <c r="AJT255" s="34"/>
      <c r="AJU255" s="34"/>
      <c r="AJV255" s="34"/>
      <c r="AJW255" s="34"/>
      <c r="AJX255" s="34"/>
      <c r="AJY255" s="34"/>
      <c r="AJZ255" s="34"/>
      <c r="AKA255" s="34"/>
      <c r="AKB255" s="34"/>
      <c r="AKC255" s="34"/>
      <c r="AKD255" s="34"/>
      <c r="AKE255" s="34"/>
      <c r="AKF255" s="34"/>
      <c r="AKG255" s="34"/>
      <c r="AKH255" s="34"/>
      <c r="AKI255" s="34"/>
      <c r="AKJ255" s="34"/>
      <c r="AKK255" s="34"/>
      <c r="AKL255" s="34"/>
      <c r="AKM255" s="34"/>
      <c r="AKN255" s="34"/>
      <c r="AKO255" s="34"/>
      <c r="AKP255" s="34"/>
      <c r="AKQ255" s="34"/>
      <c r="AKR255" s="34"/>
      <c r="AKS255" s="34"/>
      <c r="AKT255" s="34"/>
      <c r="AKU255" s="34"/>
      <c r="AKV255" s="34"/>
      <c r="AKW255" s="34"/>
      <c r="AKX255" s="34"/>
      <c r="AKY255" s="34"/>
      <c r="AKZ255" s="34"/>
      <c r="ALA255" s="34"/>
      <c r="ALB255" s="34"/>
      <c r="ALC255" s="34"/>
      <c r="ALD255" s="34"/>
      <c r="ALE255" s="34"/>
      <c r="ALF255" s="34"/>
      <c r="ALG255" s="34"/>
      <c r="ALH255" s="34"/>
      <c r="ALI255" s="34"/>
      <c r="ALJ255" s="34"/>
      <c r="ALK255" s="34"/>
      <c r="ALL255" s="34"/>
      <c r="ALM255" s="34"/>
      <c r="ALN255" s="34"/>
      <c r="ALO255" s="34"/>
      <c r="ALP255" s="34"/>
      <c r="ALQ255" s="34"/>
      <c r="ALR255" s="34"/>
      <c r="ALS255" s="34"/>
      <c r="ALT255" s="34"/>
      <c r="ALU255" s="34"/>
      <c r="ALV255" s="34"/>
      <c r="ALW255" s="34"/>
      <c r="ALX255" s="34"/>
      <c r="ALY255" s="34"/>
      <c r="ALZ255" s="34"/>
      <c r="AMA255" s="34"/>
      <c r="AMB255" s="34"/>
      <c r="AMC255" s="34"/>
      <c r="AMD255" s="34"/>
      <c r="AME255" s="34"/>
      <c r="AMF255" s="34"/>
      <c r="AMG255" s="34"/>
      <c r="AMH255" s="34"/>
      <c r="AMI255" s="34"/>
      <c r="AMJ255" s="34"/>
      <c r="AMK255" s="34"/>
    </row>
    <row r="256" spans="1:1025" x14ac:dyDescent="0.25">
      <c r="A256" s="34"/>
      <c r="B256" s="42"/>
      <c r="C256" s="42"/>
      <c r="D256" s="34"/>
      <c r="E256" s="34"/>
      <c r="F256" s="42" t="s">
        <v>55</v>
      </c>
      <c r="G256" s="34"/>
      <c r="H256" s="34"/>
    </row>
    <row r="259" spans="1:10" x14ac:dyDescent="0.25">
      <c r="A259" s="111" t="s">
        <v>156</v>
      </c>
      <c r="B259" s="111"/>
      <c r="C259" s="111"/>
    </row>
    <row r="261" spans="1:10" ht="15.75" x14ac:dyDescent="0.25">
      <c r="B261" s="59" t="s">
        <v>11</v>
      </c>
      <c r="C261" s="30"/>
      <c r="D261" s="32">
        <f>D121+D249</f>
        <v>48648.87</v>
      </c>
      <c r="G261" s="116" t="s">
        <v>3</v>
      </c>
      <c r="H261" s="70">
        <f>H249+H121</f>
        <v>1830</v>
      </c>
    </row>
    <row r="262" spans="1:10" ht="15.75" x14ac:dyDescent="0.25">
      <c r="B262" s="9" t="s">
        <v>12</v>
      </c>
      <c r="C262" s="30"/>
      <c r="D262" s="32"/>
      <c r="G262" s="118" t="s">
        <v>5</v>
      </c>
      <c r="H262" s="70">
        <f t="shared" ref="H262:H265" si="6">H250+H122</f>
        <v>0</v>
      </c>
    </row>
    <row r="263" spans="1:10" ht="15.75" x14ac:dyDescent="0.25">
      <c r="B263" s="57" t="s">
        <v>15</v>
      </c>
      <c r="C263" s="30"/>
      <c r="D263" s="32">
        <f>D123+D251</f>
        <v>0</v>
      </c>
      <c r="G263" s="117" t="s">
        <v>18</v>
      </c>
      <c r="H263" s="70">
        <f t="shared" si="6"/>
        <v>0</v>
      </c>
    </row>
    <row r="264" spans="1:10" ht="15.75" x14ac:dyDescent="0.25">
      <c r="B264" s="9" t="s">
        <v>145</v>
      </c>
      <c r="C264" s="30"/>
      <c r="D264" s="32"/>
      <c r="G264" s="119" t="s">
        <v>4</v>
      </c>
      <c r="H264" s="70">
        <f t="shared" si="6"/>
        <v>48920.63</v>
      </c>
    </row>
    <row r="265" spans="1:10" ht="15.75" x14ac:dyDescent="0.25">
      <c r="B265" s="65" t="s">
        <v>10</v>
      </c>
      <c r="D265" s="48">
        <f>D125+D253</f>
        <v>1085.6400000000001</v>
      </c>
      <c r="G265" s="49" t="s">
        <v>157</v>
      </c>
      <c r="H265" s="71">
        <f t="shared" si="6"/>
        <v>130.04000000000002</v>
      </c>
    </row>
    <row r="266" spans="1:10" x14ac:dyDescent="0.25">
      <c r="B266"/>
      <c r="D266" s="1"/>
      <c r="G266" s="69"/>
      <c r="H266" s="70"/>
    </row>
    <row r="267" spans="1:10" x14ac:dyDescent="0.25">
      <c r="B267"/>
      <c r="D267" s="1">
        <f>SUM(D261:D265)</f>
        <v>49734.51</v>
      </c>
      <c r="G267" s="69"/>
      <c r="H267" s="70">
        <f>SUM(H261:H266)</f>
        <v>50880.67</v>
      </c>
      <c r="J267" s="1">
        <f>H267-D267</f>
        <v>1146.1599999999962</v>
      </c>
    </row>
    <row r="269" spans="1:10" x14ac:dyDescent="0.25">
      <c r="D269" s="68"/>
    </row>
  </sheetData>
  <mergeCells count="11">
    <mergeCell ref="B129:K129"/>
    <mergeCell ref="B130:K130"/>
    <mergeCell ref="B131:K131"/>
    <mergeCell ref="B132:F132"/>
    <mergeCell ref="G132:K132"/>
    <mergeCell ref="B1:K1"/>
    <mergeCell ref="B2:K2"/>
    <mergeCell ref="B3:K3"/>
    <mergeCell ref="B4:F4"/>
    <mergeCell ref="G4:K4"/>
    <mergeCell ref="A259:C259"/>
  </mergeCells>
  <pageMargins left="0.70866141732283472" right="0.70866141732283472" top="0.74803149606299213" bottom="0.74803149606299213" header="0.31496062992125984" footer="0.31496062992125984"/>
  <pageSetup paperSize="9" scale="1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topLeftCell="A25" workbookViewId="0">
      <selection activeCell="B54" sqref="B54"/>
    </sheetView>
  </sheetViews>
  <sheetFormatPr defaultRowHeight="15" x14ac:dyDescent="0.25"/>
  <cols>
    <col min="1" max="1" width="50.85546875" customWidth="1"/>
    <col min="2" max="2" width="16.42578125" customWidth="1"/>
    <col min="15" max="15" width="11.7109375" style="132" bestFit="1" customWidth="1"/>
  </cols>
  <sheetData>
    <row r="1" spans="1:2" ht="23.25" x14ac:dyDescent="0.35">
      <c r="A1" s="102" t="s">
        <v>1</v>
      </c>
      <c r="B1" s="102"/>
    </row>
    <row r="2" spans="1:2" ht="28.5" x14ac:dyDescent="0.45">
      <c r="A2" s="103" t="s">
        <v>2</v>
      </c>
      <c r="B2" s="103"/>
    </row>
    <row r="4" spans="1:2" ht="18.75" x14ac:dyDescent="0.3">
      <c r="A4" s="104" t="s">
        <v>19</v>
      </c>
      <c r="B4" s="104"/>
    </row>
    <row r="5" spans="1:2" ht="15.75" x14ac:dyDescent="0.25">
      <c r="A5" s="6" t="s">
        <v>0</v>
      </c>
      <c r="B5" s="6" t="s">
        <v>6</v>
      </c>
    </row>
    <row r="6" spans="1:2" ht="15.75" x14ac:dyDescent="0.25">
      <c r="A6" s="7" t="s">
        <v>11</v>
      </c>
      <c r="B6" s="8">
        <f>Anziani!B12</f>
        <v>1529895.0035451804</v>
      </c>
    </row>
    <row r="7" spans="1:2" x14ac:dyDescent="0.25">
      <c r="A7" s="9" t="s">
        <v>12</v>
      </c>
      <c r="B7" s="10"/>
    </row>
    <row r="8" spans="1:2" ht="15.75" x14ac:dyDescent="0.25">
      <c r="A8" s="7" t="s">
        <v>15</v>
      </c>
      <c r="B8" s="8">
        <f>Anziani!B14</f>
        <v>149894.00385482001</v>
      </c>
    </row>
    <row r="9" spans="1:2" ht="15.75" x14ac:dyDescent="0.25">
      <c r="A9" s="9" t="s">
        <v>197</v>
      </c>
      <c r="B9" s="8"/>
    </row>
    <row r="10" spans="1:2" ht="15.75" x14ac:dyDescent="0.25">
      <c r="A10" s="7" t="s">
        <v>10</v>
      </c>
      <c r="B10" s="8">
        <f>Anziani!B16</f>
        <v>24225</v>
      </c>
    </row>
    <row r="11" spans="1:2" ht="15.75" x14ac:dyDescent="0.25">
      <c r="A11" s="4" t="s">
        <v>7</v>
      </c>
      <c r="B11" s="5">
        <f>SUM(B6:B10)-0.01</f>
        <v>1704013.9974000005</v>
      </c>
    </row>
    <row r="15" spans="1:2" ht="23.25" x14ac:dyDescent="0.35">
      <c r="A15" s="102" t="s">
        <v>14</v>
      </c>
      <c r="B15" s="102"/>
    </row>
    <row r="16" spans="1:2" ht="28.5" x14ac:dyDescent="0.45">
      <c r="A16" s="103" t="s">
        <v>13</v>
      </c>
      <c r="B16" s="103"/>
    </row>
    <row r="18" spans="1:2" ht="18.75" x14ac:dyDescent="0.3">
      <c r="A18" s="104" t="s">
        <v>19</v>
      </c>
      <c r="B18" s="104"/>
    </row>
    <row r="19" spans="1:2" ht="15.75" x14ac:dyDescent="0.25">
      <c r="A19" s="6" t="s">
        <v>0</v>
      </c>
      <c r="B19" s="6" t="s">
        <v>6</v>
      </c>
    </row>
    <row r="20" spans="1:2" ht="15.75" x14ac:dyDescent="0.25">
      <c r="A20" s="7" t="s">
        <v>11</v>
      </c>
      <c r="B20" s="8">
        <f>Nidi!$B$11</f>
        <v>726929.99834159994</v>
      </c>
    </row>
    <row r="21" spans="1:2" x14ac:dyDescent="0.25">
      <c r="A21" s="9" t="s">
        <v>12</v>
      </c>
      <c r="B21" s="10"/>
    </row>
    <row r="22" spans="1:2" ht="15.75" x14ac:dyDescent="0.25">
      <c r="A22" s="7" t="s">
        <v>15</v>
      </c>
      <c r="B22" s="8">
        <f>Nidi!$B$13</f>
        <v>212502.99965839993</v>
      </c>
    </row>
    <row r="23" spans="1:2" ht="15.75" x14ac:dyDescent="0.25">
      <c r="A23" s="9" t="s">
        <v>198</v>
      </c>
      <c r="B23" s="8"/>
    </row>
    <row r="24" spans="1:2" ht="15.75" x14ac:dyDescent="0.25">
      <c r="A24" s="7" t="s">
        <v>10</v>
      </c>
      <c r="B24" s="8">
        <f>Nidi!$B$15</f>
        <v>2395</v>
      </c>
    </row>
    <row r="25" spans="1:2" ht="15.75" x14ac:dyDescent="0.25">
      <c r="A25" s="4" t="s">
        <v>7</v>
      </c>
      <c r="B25" s="5">
        <f>SUM(B20:B24)</f>
        <v>941827.99799999991</v>
      </c>
    </row>
    <row r="29" spans="1:2" ht="23.25" x14ac:dyDescent="0.35">
      <c r="A29" s="102" t="s">
        <v>17</v>
      </c>
      <c r="B29" s="102"/>
    </row>
    <row r="30" spans="1:2" ht="28.5" x14ac:dyDescent="0.45">
      <c r="A30" s="103" t="s">
        <v>16</v>
      </c>
      <c r="B30" s="103"/>
    </row>
    <row r="32" spans="1:2" ht="18.75" x14ac:dyDescent="0.3">
      <c r="A32" s="104" t="s">
        <v>19</v>
      </c>
      <c r="B32" s="104"/>
    </row>
    <row r="33" spans="1:2" ht="15.75" x14ac:dyDescent="0.25">
      <c r="A33" s="6" t="s">
        <v>0</v>
      </c>
      <c r="B33" s="6" t="s">
        <v>6</v>
      </c>
    </row>
    <row r="34" spans="1:2" ht="15.75" x14ac:dyDescent="0.25">
      <c r="A34" s="7" t="s">
        <v>11</v>
      </c>
      <c r="B34" s="8">
        <f>Riab!B13</f>
        <v>2404309.9987586797</v>
      </c>
    </row>
    <row r="35" spans="1:2" x14ac:dyDescent="0.25">
      <c r="A35" s="9" t="s">
        <v>12</v>
      </c>
      <c r="B35" s="10"/>
    </row>
    <row r="36" spans="1:2" ht="15.75" x14ac:dyDescent="0.25">
      <c r="A36" s="7" t="s">
        <v>15</v>
      </c>
      <c r="B36" s="8">
        <f>Riab!B15</f>
        <v>453335.00364131999</v>
      </c>
    </row>
    <row r="37" spans="1:2" x14ac:dyDescent="0.25">
      <c r="A37" s="9" t="s">
        <v>199</v>
      </c>
    </row>
    <row r="38" spans="1:2" ht="15.75" x14ac:dyDescent="0.25">
      <c r="A38" s="7" t="s">
        <v>10</v>
      </c>
      <c r="B38" s="8">
        <f>Riab!B17</f>
        <v>55236.000000000007</v>
      </c>
    </row>
    <row r="39" spans="1:2" ht="15.75" x14ac:dyDescent="0.25">
      <c r="A39" s="4" t="s">
        <v>7</v>
      </c>
      <c r="B39" s="5">
        <f>SUM(B34:B38)</f>
        <v>2912881.0023999996</v>
      </c>
    </row>
    <row r="43" spans="1:2" ht="23.25" x14ac:dyDescent="0.35">
      <c r="A43" s="102" t="s">
        <v>21</v>
      </c>
      <c r="B43" s="102"/>
    </row>
    <row r="44" spans="1:2" ht="28.5" x14ac:dyDescent="0.45">
      <c r="A44" s="103" t="s">
        <v>23</v>
      </c>
      <c r="B44" s="103"/>
    </row>
    <row r="46" spans="1:2" ht="18.75" x14ac:dyDescent="0.3">
      <c r="A46" s="104" t="s">
        <v>19</v>
      </c>
      <c r="B46" s="104"/>
    </row>
    <row r="47" spans="1:2" ht="15.75" x14ac:dyDescent="0.25">
      <c r="A47" s="6" t="s">
        <v>0</v>
      </c>
      <c r="B47" s="6" t="s">
        <v>6</v>
      </c>
    </row>
    <row r="48" spans="1:2" ht="15.75" x14ac:dyDescent="0.25">
      <c r="A48" s="7" t="s">
        <v>11</v>
      </c>
      <c r="B48" s="8">
        <f>Accoglienza!B11</f>
        <v>48649</v>
      </c>
    </row>
    <row r="49" spans="1:15" x14ac:dyDescent="0.25">
      <c r="A49" s="9" t="s">
        <v>12</v>
      </c>
      <c r="B49" s="10"/>
    </row>
    <row r="50" spans="1:15" ht="15.75" x14ac:dyDescent="0.25">
      <c r="A50" s="7" t="s">
        <v>15</v>
      </c>
      <c r="B50" s="8">
        <f>Accoglienza!B13</f>
        <v>0</v>
      </c>
    </row>
    <row r="51" spans="1:15" x14ac:dyDescent="0.25">
      <c r="A51" s="9" t="s">
        <v>200</v>
      </c>
    </row>
    <row r="52" spans="1:15" ht="15.75" x14ac:dyDescent="0.25">
      <c r="A52" s="7" t="s">
        <v>10</v>
      </c>
      <c r="B52" s="8">
        <f>Accoglienza!B15</f>
        <v>1086</v>
      </c>
    </row>
    <row r="53" spans="1:15" ht="15.75" x14ac:dyDescent="0.25">
      <c r="A53" s="4" t="s">
        <v>7</v>
      </c>
      <c r="B53" s="5">
        <f>SUM(B48:B52)</f>
        <v>49735</v>
      </c>
    </row>
    <row r="61" spans="1:15" ht="23.25" x14ac:dyDescent="0.35">
      <c r="A61" s="112" t="s">
        <v>20</v>
      </c>
      <c r="B61" s="112"/>
      <c r="C61" s="112"/>
      <c r="D61" s="112"/>
      <c r="E61" s="112"/>
    </row>
    <row r="62" spans="1:15" x14ac:dyDescent="0.25">
      <c r="O62" s="1"/>
    </row>
    <row r="63" spans="1:15" x14ac:dyDescent="0.25">
      <c r="O63" s="1"/>
    </row>
    <row r="64" spans="1:15" x14ac:dyDescent="0.25">
      <c r="O64" s="1">
        <v>1704014</v>
      </c>
    </row>
    <row r="65" spans="1:15" x14ac:dyDescent="0.25">
      <c r="O65" s="1">
        <v>941828</v>
      </c>
    </row>
    <row r="66" spans="1:15" x14ac:dyDescent="0.25">
      <c r="O66" s="1">
        <v>2912881</v>
      </c>
    </row>
    <row r="67" spans="1:15" x14ac:dyDescent="0.25">
      <c r="O67" s="11">
        <v>49735</v>
      </c>
    </row>
    <row r="68" spans="1:15" x14ac:dyDescent="0.25">
      <c r="O68" s="1">
        <f>SUM(O64:O67)</f>
        <v>5608458</v>
      </c>
    </row>
    <row r="69" spans="1:15" x14ac:dyDescent="0.25">
      <c r="O69" s="1"/>
    </row>
    <row r="70" spans="1:15" x14ac:dyDescent="0.25">
      <c r="O70" s="1">
        <f>O64*100/O68</f>
        <v>30.38293234967615</v>
      </c>
    </row>
    <row r="71" spans="1:15" x14ac:dyDescent="0.25">
      <c r="O71" s="1">
        <f>O65*100/O68</f>
        <v>16.792993724834883</v>
      </c>
    </row>
    <row r="72" spans="1:15" x14ac:dyDescent="0.25">
      <c r="O72" s="132">
        <f>O66*100/O68</f>
        <v>51.937288288509961</v>
      </c>
    </row>
    <row r="73" spans="1:15" x14ac:dyDescent="0.25">
      <c r="O73" s="132">
        <f>O67*100/O68</f>
        <v>0.88678563697900559</v>
      </c>
    </row>
    <row r="76" spans="1:15" ht="23.25" x14ac:dyDescent="0.35">
      <c r="A76" s="112" t="s">
        <v>22</v>
      </c>
      <c r="B76" s="112"/>
      <c r="C76" s="112"/>
      <c r="D76" s="112"/>
      <c r="E76" s="112"/>
      <c r="F76" s="12"/>
    </row>
  </sheetData>
  <mergeCells count="14">
    <mergeCell ref="A76:E76"/>
    <mergeCell ref="A1:B1"/>
    <mergeCell ref="A2:B2"/>
    <mergeCell ref="A15:B15"/>
    <mergeCell ref="A16:B16"/>
    <mergeCell ref="A18:B18"/>
    <mergeCell ref="A29:B29"/>
    <mergeCell ref="A30:B30"/>
    <mergeCell ref="A32:B32"/>
    <mergeCell ref="A61:E61"/>
    <mergeCell ref="A4:B4"/>
    <mergeCell ref="A43:B43"/>
    <mergeCell ref="A44:B44"/>
    <mergeCell ref="A46:B46"/>
  </mergeCells>
  <pageMargins left="0.98425196850393704" right="0.98425196850393704" top="0.98425196850393704" bottom="0.98425196850393704" header="0.51181102362204722" footer="0.51181102362204722"/>
  <pageSetup paperSize="8" scale="71" orientation="portrait" r:id="rId1"/>
  <drawing r:id="rId2"/>
  <legacyDrawing r:id="rId3"/>
  <oleObjects>
    <mc:AlternateContent xmlns:mc="http://schemas.openxmlformats.org/markup-compatibility/2006">
      <mc:Choice Requires="x14">
        <oleObject progId="MSGraph.Chart.8" shapeId="5124" r:id="rId4">
          <objectPr defaultSize="0" r:id="rId5">
            <anchor moveWithCells="1" sizeWithCells="1">
              <from>
                <xdr:col>0</xdr:col>
                <xdr:colOff>47625</xdr:colOff>
                <xdr:row>61</xdr:row>
                <xdr:rowOff>142875</xdr:rowOff>
              </from>
              <to>
                <xdr:col>6</xdr:col>
                <xdr:colOff>285750</xdr:colOff>
                <xdr:row>73</xdr:row>
                <xdr:rowOff>66675</xdr:rowOff>
              </to>
            </anchor>
          </objectPr>
        </oleObject>
      </mc:Choice>
      <mc:Fallback>
        <oleObject progId="MSGraph.Chart.8" shapeId="5124" r:id="rId4"/>
      </mc:Fallback>
    </mc:AlternateContent>
    <mc:AlternateContent xmlns:mc="http://schemas.openxmlformats.org/markup-compatibility/2006">
      <mc:Choice Requires="x14">
        <oleObject progId="MSGraph.Chart.8" shapeId="5125" r:id="rId6">
          <objectPr defaultSize="0" r:id="rId7">
            <anchor moveWithCells="1" sizeWithCells="1">
              <from>
                <xdr:col>0</xdr:col>
                <xdr:colOff>47625</xdr:colOff>
                <xdr:row>76</xdr:row>
                <xdr:rowOff>180975</xdr:rowOff>
              </from>
              <to>
                <xdr:col>5</xdr:col>
                <xdr:colOff>561975</xdr:colOff>
                <xdr:row>92</xdr:row>
                <xdr:rowOff>0</xdr:rowOff>
              </to>
            </anchor>
          </objectPr>
        </oleObject>
      </mc:Choice>
      <mc:Fallback>
        <oleObject progId="MSGraph.Chart.8" shapeId="5125" r:id="rId6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N49"/>
  <sheetViews>
    <sheetView topLeftCell="A34" workbookViewId="0">
      <selection activeCell="L46" sqref="L46"/>
    </sheetView>
  </sheetViews>
  <sheetFormatPr defaultRowHeight="15" x14ac:dyDescent="0.25"/>
  <cols>
    <col min="1" max="1" width="50.85546875" customWidth="1"/>
    <col min="2" max="2" width="16.42578125" customWidth="1"/>
    <col min="7" max="7" width="47.7109375" bestFit="1" customWidth="1"/>
    <col min="8" max="8" width="15.28515625" bestFit="1" customWidth="1"/>
  </cols>
  <sheetData>
    <row r="2" spans="1:11" ht="28.5" x14ac:dyDescent="0.45">
      <c r="A2" s="103" t="s">
        <v>24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8.5" x14ac:dyDescent="0.45">
      <c r="A3" s="103" t="s">
        <v>201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5" spans="1:11" ht="23.25" x14ac:dyDescent="0.35">
      <c r="A5" s="102" t="s">
        <v>1</v>
      </c>
      <c r="B5" s="102"/>
    </row>
    <row r="6" spans="1:11" ht="28.5" x14ac:dyDescent="0.45">
      <c r="A6" s="103" t="s">
        <v>2</v>
      </c>
      <c r="B6" s="103"/>
    </row>
    <row r="8" spans="1:11" ht="18.75" x14ac:dyDescent="0.3">
      <c r="A8" s="104" t="s">
        <v>19</v>
      </c>
      <c r="B8" s="104"/>
    </row>
    <row r="9" spans="1:11" ht="15.75" x14ac:dyDescent="0.25">
      <c r="A9" s="6" t="s">
        <v>0</v>
      </c>
      <c r="B9" s="6" t="s">
        <v>6</v>
      </c>
    </row>
    <row r="10" spans="1:11" ht="15.75" x14ac:dyDescent="0.25">
      <c r="A10" s="7" t="s">
        <v>11</v>
      </c>
      <c r="B10" s="8">
        <f>'Riepilogativa Verticale'!B6</f>
        <v>1529895.0035451804</v>
      </c>
    </row>
    <row r="11" spans="1:11" x14ac:dyDescent="0.25">
      <c r="A11" s="9" t="s">
        <v>12</v>
      </c>
      <c r="B11" s="10"/>
    </row>
    <row r="12" spans="1:11" ht="15.75" x14ac:dyDescent="0.25">
      <c r="A12" s="7" t="s">
        <v>15</v>
      </c>
      <c r="B12" s="8">
        <f>'Riepilogativa Verticale'!B8</f>
        <v>149894.00385482001</v>
      </c>
    </row>
    <row r="13" spans="1:11" ht="15.75" x14ac:dyDescent="0.25">
      <c r="A13" s="9" t="s">
        <v>197</v>
      </c>
      <c r="B13" s="8"/>
    </row>
    <row r="14" spans="1:11" ht="15.75" x14ac:dyDescent="0.25">
      <c r="A14" s="7" t="s">
        <v>10</v>
      </c>
      <c r="B14" s="8">
        <f>'Riepilogativa Verticale'!B10</f>
        <v>24225</v>
      </c>
    </row>
    <row r="15" spans="1:11" ht="23.25" x14ac:dyDescent="0.35">
      <c r="A15" s="134" t="s">
        <v>7</v>
      </c>
      <c r="B15" s="133">
        <f>SUM(B10:B14)-0.01</f>
        <v>1704013.9974000005</v>
      </c>
      <c r="G15" s="102" t="s">
        <v>14</v>
      </c>
      <c r="H15" s="102"/>
    </row>
    <row r="16" spans="1:11" ht="28.5" x14ac:dyDescent="0.45">
      <c r="G16" s="103" t="s">
        <v>13</v>
      </c>
      <c r="H16" s="103"/>
    </row>
    <row r="18" spans="1:8" ht="18.75" x14ac:dyDescent="0.3">
      <c r="G18" s="13" t="s">
        <v>19</v>
      </c>
      <c r="H18" s="13"/>
    </row>
    <row r="19" spans="1:8" ht="15.75" x14ac:dyDescent="0.25">
      <c r="G19" s="6" t="s">
        <v>0</v>
      </c>
      <c r="H19" s="6" t="s">
        <v>6</v>
      </c>
    </row>
    <row r="20" spans="1:8" ht="15.75" x14ac:dyDescent="0.25">
      <c r="G20" s="7" t="s">
        <v>11</v>
      </c>
      <c r="H20" s="8">
        <f>'Riepilogativa Verticale'!B20</f>
        <v>726929.99834159994</v>
      </c>
    </row>
    <row r="21" spans="1:8" x14ac:dyDescent="0.25">
      <c r="G21" s="9" t="s">
        <v>12</v>
      </c>
      <c r="H21" s="10"/>
    </row>
    <row r="22" spans="1:8" ht="15.75" x14ac:dyDescent="0.25">
      <c r="G22" s="7" t="s">
        <v>15</v>
      </c>
      <c r="H22" s="8">
        <f>'Riepilogativa Verticale'!B22</f>
        <v>212502.99965839993</v>
      </c>
    </row>
    <row r="23" spans="1:8" ht="15.75" x14ac:dyDescent="0.25">
      <c r="G23" s="9" t="s">
        <v>198</v>
      </c>
      <c r="H23" s="8"/>
    </row>
    <row r="24" spans="1:8" ht="15.75" x14ac:dyDescent="0.25">
      <c r="G24" s="7" t="s">
        <v>10</v>
      </c>
      <c r="H24" s="8">
        <f>'Riepilogativa Verticale'!B24</f>
        <v>2395</v>
      </c>
    </row>
    <row r="25" spans="1:8" ht="15.75" x14ac:dyDescent="0.25">
      <c r="G25" s="4" t="s">
        <v>7</v>
      </c>
      <c r="H25" s="5">
        <f>SUM(H20:H24)</f>
        <v>941827.99799999991</v>
      </c>
    </row>
    <row r="26" spans="1:8" ht="23.25" x14ac:dyDescent="0.35">
      <c r="A26" s="102" t="s">
        <v>17</v>
      </c>
      <c r="B26" s="102"/>
    </row>
    <row r="27" spans="1:8" ht="28.5" x14ac:dyDescent="0.45">
      <c r="A27" s="103" t="s">
        <v>16</v>
      </c>
      <c r="B27" s="103"/>
    </row>
    <row r="29" spans="1:8" ht="18.75" x14ac:dyDescent="0.3">
      <c r="A29" s="104" t="s">
        <v>19</v>
      </c>
      <c r="B29" s="104"/>
    </row>
    <row r="30" spans="1:8" ht="15.75" x14ac:dyDescent="0.25">
      <c r="A30" s="6" t="s">
        <v>0</v>
      </c>
      <c r="B30" s="6" t="s">
        <v>6</v>
      </c>
    </row>
    <row r="31" spans="1:8" ht="15.75" x14ac:dyDescent="0.25">
      <c r="A31" s="7" t="s">
        <v>11</v>
      </c>
      <c r="B31" s="8">
        <f>'Riepilogativa Verticale'!B34</f>
        <v>2404309.9987586797</v>
      </c>
    </row>
    <row r="32" spans="1:8" x14ac:dyDescent="0.25">
      <c r="A32" s="9" t="s">
        <v>12</v>
      </c>
      <c r="B32" s="10"/>
    </row>
    <row r="33" spans="1:8" ht="15.75" x14ac:dyDescent="0.25">
      <c r="A33" s="7" t="s">
        <v>15</v>
      </c>
      <c r="B33" s="8">
        <f>'Riepilogativa Verticale'!B36</f>
        <v>453335.00364131999</v>
      </c>
    </row>
    <row r="34" spans="1:8" x14ac:dyDescent="0.25">
      <c r="A34" s="9" t="s">
        <v>199</v>
      </c>
    </row>
    <row r="35" spans="1:8" ht="15.75" x14ac:dyDescent="0.25">
      <c r="A35" s="7" t="s">
        <v>10</v>
      </c>
      <c r="B35" s="8">
        <f>'Riepilogativa Verticale'!B38</f>
        <v>55236.000000000007</v>
      </c>
    </row>
    <row r="36" spans="1:8" ht="23.25" x14ac:dyDescent="0.35">
      <c r="A36" s="134" t="s">
        <v>7</v>
      </c>
      <c r="B36" s="133">
        <f>SUM(B31:B35)</f>
        <v>2912881.0023999996</v>
      </c>
      <c r="G36" s="102" t="s">
        <v>21</v>
      </c>
      <c r="H36" s="102"/>
    </row>
    <row r="37" spans="1:8" ht="28.5" x14ac:dyDescent="0.45">
      <c r="G37" s="103" t="s">
        <v>23</v>
      </c>
      <c r="H37" s="103"/>
    </row>
    <row r="39" spans="1:8" ht="18.75" x14ac:dyDescent="0.3">
      <c r="G39" s="13" t="s">
        <v>19</v>
      </c>
      <c r="H39" s="13"/>
    </row>
    <row r="40" spans="1:8" ht="15.75" x14ac:dyDescent="0.25">
      <c r="G40" s="6" t="s">
        <v>0</v>
      </c>
      <c r="H40" s="6" t="s">
        <v>6</v>
      </c>
    </row>
    <row r="41" spans="1:8" ht="15.75" x14ac:dyDescent="0.25">
      <c r="G41" s="7" t="s">
        <v>11</v>
      </c>
      <c r="H41" s="8">
        <f>'Riepilogativa Verticale'!B48</f>
        <v>48649</v>
      </c>
    </row>
    <row r="42" spans="1:8" x14ac:dyDescent="0.25">
      <c r="G42" s="9" t="s">
        <v>12</v>
      </c>
      <c r="H42" s="10"/>
    </row>
    <row r="43" spans="1:8" ht="15.75" x14ac:dyDescent="0.25">
      <c r="G43" s="7" t="s">
        <v>15</v>
      </c>
      <c r="H43" s="8">
        <f>'Riepilogativa Verticale'!B50</f>
        <v>0</v>
      </c>
    </row>
    <row r="44" spans="1:8" x14ac:dyDescent="0.25">
      <c r="G44" s="9" t="s">
        <v>200</v>
      </c>
    </row>
    <row r="45" spans="1:8" ht="15.75" x14ac:dyDescent="0.25">
      <c r="G45" s="7" t="s">
        <v>10</v>
      </c>
      <c r="H45" s="8">
        <f>'Riepilogativa Verticale'!B52</f>
        <v>1086</v>
      </c>
    </row>
    <row r="46" spans="1:8" ht="15.75" x14ac:dyDescent="0.25">
      <c r="G46" s="4" t="s">
        <v>7</v>
      </c>
      <c r="H46" s="5">
        <f>SUM(H41:H45)</f>
        <v>49735</v>
      </c>
    </row>
    <row r="49" spans="1:14" ht="23.25" x14ac:dyDescent="0.35">
      <c r="A49" s="112" t="s">
        <v>20</v>
      </c>
      <c r="B49" s="112"/>
      <c r="C49" s="112"/>
      <c r="D49" s="112"/>
      <c r="E49" s="112"/>
      <c r="G49" s="112" t="s">
        <v>22</v>
      </c>
      <c r="H49" s="112"/>
      <c r="I49" s="112"/>
      <c r="J49" s="112"/>
      <c r="K49" s="112"/>
      <c r="L49" s="112"/>
      <c r="M49" s="112"/>
      <c r="N49" s="112"/>
    </row>
  </sheetData>
  <mergeCells count="14">
    <mergeCell ref="A49:E49"/>
    <mergeCell ref="G49:N49"/>
    <mergeCell ref="G15:H15"/>
    <mergeCell ref="G16:H16"/>
    <mergeCell ref="G36:H36"/>
    <mergeCell ref="G37:H37"/>
    <mergeCell ref="A26:B26"/>
    <mergeCell ref="A27:B27"/>
    <mergeCell ref="A29:B29"/>
    <mergeCell ref="A2:K2"/>
    <mergeCell ref="A3:K3"/>
    <mergeCell ref="A5:B5"/>
    <mergeCell ref="A6:B6"/>
    <mergeCell ref="A8:B8"/>
  </mergeCells>
  <pageMargins left="0.98425196850393704" right="0.98425196850393704" top="0.98425196850393704" bottom="0.98425196850393704" header="0.51181102362204722" footer="0.51181102362204722"/>
  <pageSetup paperSize="8" scale="66" orientation="landscape" r:id="rId1"/>
  <drawing r:id="rId2"/>
  <legacyDrawing r:id="rId3"/>
  <oleObjects>
    <mc:AlternateContent xmlns:mc="http://schemas.openxmlformats.org/markup-compatibility/2006">
      <mc:Choice Requires="x14">
        <oleObject progId="MSGraph.Chart.8" shapeId="6151" r:id="rId4">
          <objectPr defaultSize="0" r:id="rId5">
            <anchor moveWithCells="1" sizeWithCells="1">
              <from>
                <xdr:col>0</xdr:col>
                <xdr:colOff>9525</xdr:colOff>
                <xdr:row>50</xdr:row>
                <xdr:rowOff>19050</xdr:rowOff>
              </from>
              <to>
                <xdr:col>6</xdr:col>
                <xdr:colOff>247650</xdr:colOff>
                <xdr:row>61</xdr:row>
                <xdr:rowOff>133350</xdr:rowOff>
              </to>
            </anchor>
          </objectPr>
        </oleObject>
      </mc:Choice>
      <mc:Fallback>
        <oleObject progId="MSGraph.Chart.8" shapeId="6151" r:id="rId4"/>
      </mc:Fallback>
    </mc:AlternateContent>
    <mc:AlternateContent xmlns:mc="http://schemas.openxmlformats.org/markup-compatibility/2006">
      <mc:Choice Requires="x14">
        <oleObject progId="MSGraph.Chart.8" shapeId="6152" r:id="rId6">
          <objectPr defaultSize="0" r:id="rId7">
            <anchor moveWithCells="1" sizeWithCells="1">
              <from>
                <xdr:col>0</xdr:col>
                <xdr:colOff>47625</xdr:colOff>
                <xdr:row>75</xdr:row>
                <xdr:rowOff>152400</xdr:rowOff>
              </from>
              <to>
                <xdr:col>5</xdr:col>
                <xdr:colOff>561975</xdr:colOff>
                <xdr:row>90</xdr:row>
                <xdr:rowOff>161925</xdr:rowOff>
              </to>
            </anchor>
          </objectPr>
        </oleObject>
      </mc:Choice>
      <mc:Fallback>
        <oleObject progId="MSGraph.Chart.8" shapeId="6152" r:id="rId6"/>
      </mc:Fallback>
    </mc:AlternateContent>
    <mc:AlternateContent xmlns:mc="http://schemas.openxmlformats.org/markup-compatibility/2006">
      <mc:Choice Requires="x14">
        <oleObject progId="MSGraph.Chart.8" shapeId="6153" r:id="rId8">
          <objectPr defaultSize="0" autoPict="0" r:id="rId9">
            <anchor moveWithCells="1" sizeWithCells="1">
              <from>
                <xdr:col>6</xdr:col>
                <xdr:colOff>495300</xdr:colOff>
                <xdr:row>50</xdr:row>
                <xdr:rowOff>19050</xdr:rowOff>
              </from>
              <to>
                <xdr:col>12</xdr:col>
                <xdr:colOff>238125</xdr:colOff>
                <xdr:row>62</xdr:row>
                <xdr:rowOff>0</xdr:rowOff>
              </to>
            </anchor>
          </objectPr>
        </oleObject>
      </mc:Choice>
      <mc:Fallback>
        <oleObject progId="MSGraph.Chart.8" shapeId="6153" r:id="rId8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workbookViewId="0">
      <selection activeCell="F25" sqref="F25"/>
    </sheetView>
  </sheetViews>
  <sheetFormatPr defaultRowHeight="15" x14ac:dyDescent="0.25"/>
  <cols>
    <col min="1" max="1" width="27.28515625" bestFit="1" customWidth="1"/>
    <col min="2" max="2" width="18" style="1" bestFit="1" customWidth="1"/>
    <col min="3" max="3" width="9.140625" style="1"/>
    <col min="4" max="4" width="11.85546875" style="1" bestFit="1" customWidth="1"/>
    <col min="5" max="5" width="9.140625" style="1"/>
    <col min="6" max="6" width="11.7109375" style="1" bestFit="1" customWidth="1"/>
    <col min="7" max="18" width="9.140625" style="1"/>
  </cols>
  <sheetData>
    <row r="1" spans="1:4" x14ac:dyDescent="0.25">
      <c r="B1" s="51" t="s">
        <v>153</v>
      </c>
      <c r="D1" s="51" t="s">
        <v>154</v>
      </c>
    </row>
    <row r="2" spans="1:4" x14ac:dyDescent="0.25">
      <c r="A2" t="s">
        <v>149</v>
      </c>
      <c r="B2" s="1">
        <v>1704014</v>
      </c>
      <c r="D2" s="1">
        <v>1704015.32</v>
      </c>
    </row>
    <row r="3" spans="1:4" x14ac:dyDescent="0.25">
      <c r="A3" t="s">
        <v>150</v>
      </c>
      <c r="B3" s="1">
        <v>941828</v>
      </c>
      <c r="D3" s="1">
        <f>232552.23+237644.65+210117.03+261513.89</f>
        <v>941827.8</v>
      </c>
    </row>
    <row r="4" spans="1:4" x14ac:dyDescent="0.25">
      <c r="A4" t="s">
        <v>151</v>
      </c>
      <c r="B4" s="1">
        <v>2912881</v>
      </c>
      <c r="D4" s="1">
        <f>1598312.58+566113.56+248946.53+262302.89+237205.04</f>
        <v>2912880.6</v>
      </c>
    </row>
    <row r="5" spans="1:4" x14ac:dyDescent="0.25">
      <c r="A5" t="s">
        <v>152</v>
      </c>
      <c r="B5" s="11">
        <v>49735</v>
      </c>
      <c r="D5" s="11">
        <f>2455.21+47279.3</f>
        <v>49734.51</v>
      </c>
    </row>
    <row r="6" spans="1:4" x14ac:dyDescent="0.25">
      <c r="B6" s="1">
        <f>SUM(B2:B5)</f>
        <v>5608458</v>
      </c>
      <c r="D6" s="1">
        <f>SUM(D2:D5)</f>
        <v>5608458.2300000004</v>
      </c>
    </row>
    <row r="8" spans="1:4" x14ac:dyDescent="0.25">
      <c r="D8" s="50"/>
    </row>
    <row r="9" spans="1:4" x14ac:dyDescent="0.25">
      <c r="B9" s="50"/>
      <c r="D9" s="50"/>
    </row>
    <row r="10" spans="1:4" x14ac:dyDescent="0.25">
      <c r="B10" s="50"/>
      <c r="D10" s="50"/>
    </row>
    <row r="11" spans="1:4" x14ac:dyDescent="0.25">
      <c r="B11" s="50"/>
      <c r="D11" s="50"/>
    </row>
    <row r="12" spans="1:4" x14ac:dyDescent="0.25">
      <c r="B12" s="50"/>
      <c r="D12" s="50"/>
    </row>
    <row r="13" spans="1:4" x14ac:dyDescent="0.25">
      <c r="D13" s="50"/>
    </row>
    <row r="17" spans="3:6" x14ac:dyDescent="0.25">
      <c r="C17" s="50"/>
      <c r="D17" s="50"/>
      <c r="E17" s="50"/>
      <c r="F17" s="50"/>
    </row>
    <row r="18" spans="3:6" x14ac:dyDescent="0.25">
      <c r="C18" s="50"/>
      <c r="D18" s="50"/>
      <c r="E18" s="50"/>
      <c r="F18" s="50"/>
    </row>
    <row r="19" spans="3:6" x14ac:dyDescent="0.25">
      <c r="C19" s="50"/>
      <c r="D19" s="50"/>
      <c r="E19" s="50"/>
      <c r="F19" s="50"/>
    </row>
    <row r="20" spans="3:6" x14ac:dyDescent="0.25">
      <c r="C20" s="50"/>
      <c r="D20" s="50"/>
      <c r="E20" s="50"/>
      <c r="F20" s="50"/>
    </row>
    <row r="21" spans="3:6" x14ac:dyDescent="0.25">
      <c r="C21" s="50"/>
      <c r="D21" s="50"/>
      <c r="E21" s="50"/>
      <c r="F21" s="50"/>
    </row>
    <row r="22" spans="3:6" x14ac:dyDescent="0.25">
      <c r="C22" s="50"/>
      <c r="D22" s="50"/>
      <c r="E22" s="50"/>
      <c r="F22" s="50"/>
    </row>
    <row r="23" spans="3:6" x14ac:dyDescent="0.25">
      <c r="C23" s="50"/>
      <c r="D23" s="50"/>
      <c r="E23" s="50"/>
      <c r="F23" s="50"/>
    </row>
    <row r="24" spans="3:6" x14ac:dyDescent="0.25">
      <c r="C24" s="50"/>
      <c r="D24" s="50"/>
      <c r="E24" s="50"/>
      <c r="F24" s="50"/>
    </row>
    <row r="25" spans="3:6" x14ac:dyDescent="0.25">
      <c r="C25" s="50"/>
      <c r="D25" s="50"/>
      <c r="E25" s="50"/>
      <c r="F25" s="50"/>
    </row>
    <row r="26" spans="3:6" x14ac:dyDescent="0.25">
      <c r="C26" s="50"/>
      <c r="D26" s="50"/>
      <c r="E26" s="50"/>
      <c r="F26" s="50"/>
    </row>
    <row r="27" spans="3:6" x14ac:dyDescent="0.25">
      <c r="C27" s="50"/>
      <c r="D27" s="50"/>
      <c r="E27" s="50"/>
      <c r="F27" s="5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11</vt:i4>
      </vt:variant>
      <vt:variant>
        <vt:lpstr>Intervalli denominati</vt:lpstr>
      </vt:variant>
      <vt:variant>
        <vt:i4>3</vt:i4>
      </vt:variant>
    </vt:vector>
  </HeadingPairs>
  <TitlesOfParts>
    <vt:vector size="14" baseType="lpstr">
      <vt:lpstr>Anziani</vt:lpstr>
      <vt:lpstr>Rendiconto Villa Letizia</vt:lpstr>
      <vt:lpstr>Nidi</vt:lpstr>
      <vt:lpstr>Rendiconto Nidi</vt:lpstr>
      <vt:lpstr>Riab</vt:lpstr>
      <vt:lpstr>Rendiconto Riab</vt:lpstr>
      <vt:lpstr>Accoglienza</vt:lpstr>
      <vt:lpstr>Rendiconto Accoglienza</vt:lpstr>
      <vt:lpstr>Riepilogativa Verticale</vt:lpstr>
      <vt:lpstr>Riepilogativa Orizzontale</vt:lpstr>
      <vt:lpstr>CONTROLLO</vt:lpstr>
      <vt:lpstr>Riab!Area_stampa</vt:lpstr>
      <vt:lpstr>'Riepilogativa Orizzontale'!Area_stampa</vt:lpstr>
      <vt:lpstr>'Riepilogativa Verticale'!Area_stampa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Peretti</dc:creator>
  <cp:lastModifiedBy>Francesca Peretti</cp:lastModifiedBy>
  <cp:lastPrinted>2022-08-09T09:19:49Z</cp:lastPrinted>
  <dcterms:created xsi:type="dcterms:W3CDTF">2018-09-17T06:55:22Z</dcterms:created>
  <dcterms:modified xsi:type="dcterms:W3CDTF">2022-08-09T09:56:59Z</dcterms:modified>
</cp:coreProperties>
</file>