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1" i="1"/>
  <c r="H46" i="1" s="1"/>
  <c r="B36" i="1"/>
  <c r="B35" i="1"/>
  <c r="B33" i="1"/>
  <c r="B31" i="1"/>
  <c r="H25" i="1"/>
  <c r="H24" i="1"/>
  <c r="H22" i="1"/>
  <c r="H20" i="1"/>
  <c r="B15" i="1"/>
  <c r="B14" i="1"/>
  <c r="B12" i="1"/>
  <c r="B10" i="1"/>
</calcChain>
</file>

<file path=xl/sharedStrings.xml><?xml version="1.0" encoding="utf-8"?>
<sst xmlns="http://schemas.openxmlformats.org/spreadsheetml/2006/main" count="48" uniqueCount="24">
  <si>
    <t xml:space="preserve">Costi contabilizzati </t>
  </si>
  <si>
    <t>Anno 2017</t>
  </si>
  <si>
    <t>Servizi erogati ad anziani</t>
  </si>
  <si>
    <t>Struttura Polifunzionale "Villa Letizia"</t>
  </si>
  <si>
    <t xml:space="preserve"> - COSTI -</t>
  </si>
  <si>
    <t>Descrizione</t>
  </si>
  <si>
    <t>Importo In Euro</t>
  </si>
  <si>
    <t>Costi  di funzionamento diretto</t>
  </si>
  <si>
    <t>(Include il costo della gestione globale affidata alla nostra in-house)</t>
  </si>
  <si>
    <t>Costi di funzionamento indiretto</t>
  </si>
  <si>
    <t>di cui costi del personale Euro 156.219,00</t>
  </si>
  <si>
    <t>Imposte e tasse</t>
  </si>
  <si>
    <t>Totale</t>
  </si>
  <si>
    <t>Servizi erogati a minori</t>
  </si>
  <si>
    <t>Nidi d'Infanzia</t>
  </si>
  <si>
    <t>di cui costi del personale Euro 23.210,00</t>
  </si>
  <si>
    <t>Servizi di Riabilitazione</t>
  </si>
  <si>
    <t>Residenziale e Ambulatoriale</t>
  </si>
  <si>
    <t>di cui costi del personale Euro  294.002,00</t>
  </si>
  <si>
    <t>Servizi di Accoglienza</t>
  </si>
  <si>
    <t>Casa e Comunità Alloggio</t>
  </si>
  <si>
    <t>di cui costi del personale Euro  7.058,00</t>
  </si>
  <si>
    <t xml:space="preserve">Costi contabilizzati dei servizi erogati </t>
  </si>
  <si>
    <t>Andamento dei costi nel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</si>
</sst>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5</xdr:col>
      <xdr:colOff>352425</xdr:colOff>
      <xdr:row>14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2190750"/>
          <a:ext cx="1571625" cy="1228725"/>
        </a:xfrm>
        <a:prstGeom prst="rect">
          <a:avLst/>
        </a:prstGeom>
      </xdr:spPr>
    </xdr:pic>
    <xdr:clientData/>
  </xdr:twoCellAnchor>
  <xdr:twoCellAnchor editAs="oneCell">
    <xdr:from>
      <xdr:col>8</xdr:col>
      <xdr:colOff>154554</xdr:colOff>
      <xdr:row>17</xdr:row>
      <xdr:rowOff>38101</xdr:rowOff>
    </xdr:from>
    <xdr:to>
      <xdr:col>10</xdr:col>
      <xdr:colOff>161925</xdr:colOff>
      <xdr:row>23</xdr:row>
      <xdr:rowOff>38100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54" y="4267201"/>
          <a:ext cx="1226571" cy="122872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428625</xdr:colOff>
      <xdr:row>33</xdr:row>
      <xdr:rowOff>92604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6275" y="6515100"/>
          <a:ext cx="1038225" cy="131180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30</xdr:row>
      <xdr:rowOff>1</xdr:rowOff>
    </xdr:from>
    <xdr:to>
      <xdr:col>5</xdr:col>
      <xdr:colOff>333375</xdr:colOff>
      <xdr:row>35</xdr:row>
      <xdr:rowOff>104776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00726" y="7143751"/>
          <a:ext cx="847724" cy="1085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49</xdr:row>
          <xdr:rowOff>142875</xdr:rowOff>
        </xdr:from>
        <xdr:to>
          <xdr:col>6</xdr:col>
          <xdr:colOff>1304925</xdr:colOff>
          <xdr:row>63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9</xdr:col>
      <xdr:colOff>38100</xdr:colOff>
      <xdr:row>37</xdr:row>
      <xdr:rowOff>76200</xdr:rowOff>
    </xdr:from>
    <xdr:to>
      <xdr:col>11</xdr:col>
      <xdr:colOff>247650</xdr:colOff>
      <xdr:row>45</xdr:row>
      <xdr:rowOff>38100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72900" y="8858250"/>
          <a:ext cx="1428750" cy="1571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1104900</xdr:colOff>
          <xdr:row>49</xdr:row>
          <xdr:rowOff>9525</xdr:rowOff>
        </xdr:from>
        <xdr:to>
          <xdr:col>15</xdr:col>
          <xdr:colOff>9525</xdr:colOff>
          <xdr:row>64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9"/>
  <sheetViews>
    <sheetView tabSelected="1" topLeftCell="A43" workbookViewId="0">
      <selection activeCell="G70" sqref="G70"/>
    </sheetView>
  </sheetViews>
  <sheetFormatPr defaultRowHeight="15" x14ac:dyDescent="0.25"/>
  <cols>
    <col min="1" max="1" width="50.85546875" customWidth="1"/>
    <col min="2" max="2" width="16.42578125" customWidth="1"/>
    <col min="7" max="7" width="47.7109375" bestFit="1" customWidth="1"/>
    <col min="8" max="8" width="15.28515625" bestFit="1" customWidth="1"/>
  </cols>
  <sheetData>
    <row r="2" spans="1:11" ht="28.5" x14ac:dyDescent="0.4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8.5" x14ac:dyDescent="0.4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ht="23.25" x14ac:dyDescent="0.35">
      <c r="A5" s="11" t="s">
        <v>2</v>
      </c>
      <c r="B5" s="11"/>
    </row>
    <row r="6" spans="1:11" ht="28.5" x14ac:dyDescent="0.45">
      <c r="A6" s="10" t="s">
        <v>3</v>
      </c>
      <c r="B6" s="10"/>
    </row>
    <row r="8" spans="1:11" ht="18.75" x14ac:dyDescent="0.3">
      <c r="A8" s="12" t="s">
        <v>4</v>
      </c>
      <c r="B8" s="12"/>
    </row>
    <row r="9" spans="1:11" ht="15.75" x14ac:dyDescent="0.25">
      <c r="A9" s="1" t="s">
        <v>5</v>
      </c>
      <c r="B9" s="1" t="s">
        <v>6</v>
      </c>
    </row>
    <row r="10" spans="1:11" ht="15.75" x14ac:dyDescent="0.25">
      <c r="A10" s="2" t="s">
        <v>7</v>
      </c>
      <c r="B10" s="3">
        <f>2972.66-2436.61+15513.08-9114.05+825.27-677.46+6142.41+2080+845.42+1181.19-116.94+1167.49+63242.3-57824.49+263.42+1255000+22231+0.31</f>
        <v>1301295</v>
      </c>
    </row>
    <row r="11" spans="1:11" x14ac:dyDescent="0.25">
      <c r="A11" s="4" t="s">
        <v>8</v>
      </c>
      <c r="B11" s="5"/>
    </row>
    <row r="12" spans="1:11" ht="15.75" x14ac:dyDescent="0.25">
      <c r="A12" s="2" t="s">
        <v>9</v>
      </c>
      <c r="B12" s="3">
        <f>65219.72+5687.46+26460.86+17964.14+7247.19+2785.9+329.8+7.14+31.93+2.58+702.9+68494.19+0.19</f>
        <v>194934</v>
      </c>
    </row>
    <row r="13" spans="1:11" ht="15.75" x14ac:dyDescent="0.25">
      <c r="A13" s="4" t="s">
        <v>10</v>
      </c>
      <c r="B13" s="3"/>
    </row>
    <row r="14" spans="1:11" ht="15.75" x14ac:dyDescent="0.25">
      <c r="A14" s="2" t="s">
        <v>11</v>
      </c>
      <c r="B14" s="3">
        <f>24496.51+2166.68+1201.02+351+5116.94-0.15</f>
        <v>33332</v>
      </c>
    </row>
    <row r="15" spans="1:11" ht="23.25" x14ac:dyDescent="0.35">
      <c r="A15" s="6" t="s">
        <v>12</v>
      </c>
      <c r="B15" s="7">
        <f>SUM(B10:B14)</f>
        <v>1529561</v>
      </c>
      <c r="G15" s="11" t="s">
        <v>13</v>
      </c>
      <c r="H15" s="11"/>
    </row>
    <row r="16" spans="1:11" ht="28.5" x14ac:dyDescent="0.45">
      <c r="G16" s="10" t="s">
        <v>14</v>
      </c>
      <c r="H16" s="10"/>
    </row>
    <row r="18" spans="1:8" ht="18.75" x14ac:dyDescent="0.3">
      <c r="G18" s="8" t="s">
        <v>4</v>
      </c>
      <c r="H18" s="8"/>
    </row>
    <row r="19" spans="1:8" ht="15.75" x14ac:dyDescent="0.25">
      <c r="G19" s="1" t="s">
        <v>5</v>
      </c>
      <c r="H19" s="1" t="s">
        <v>6</v>
      </c>
    </row>
    <row r="20" spans="1:8" ht="15.75" x14ac:dyDescent="0.25">
      <c r="G20" s="2" t="s">
        <v>7</v>
      </c>
      <c r="H20" s="3">
        <f>1933.7+1746.75+1064.51-882.55+3147.91-2622.7+2259.46+249.92+2214.65-1692.03+610.06+32944.6-31677.5+78.04+1050000+17625.04+0.14-52000</f>
        <v>1025000</v>
      </c>
    </row>
    <row r="21" spans="1:8" x14ac:dyDescent="0.25">
      <c r="G21" s="4" t="s">
        <v>8</v>
      </c>
      <c r="H21" s="5"/>
    </row>
    <row r="22" spans="1:8" ht="15.75" x14ac:dyDescent="0.25">
      <c r="G22" s="2" t="s">
        <v>9</v>
      </c>
      <c r="H22" s="3">
        <f>35.93+238.74+6.16+152+54303.11+0.06</f>
        <v>54736</v>
      </c>
    </row>
    <row r="23" spans="1:8" ht="15.75" x14ac:dyDescent="0.25">
      <c r="G23" s="4" t="s">
        <v>15</v>
      </c>
      <c r="H23" s="3"/>
    </row>
    <row r="24" spans="1:8" ht="15.75" x14ac:dyDescent="0.25">
      <c r="G24" s="2" t="s">
        <v>11</v>
      </c>
      <c r="H24" s="3">
        <f>2158.57+329.12+521.49-0.18</f>
        <v>3009.0000000000005</v>
      </c>
    </row>
    <row r="25" spans="1:8" ht="15.75" x14ac:dyDescent="0.25">
      <c r="G25" s="6" t="s">
        <v>12</v>
      </c>
      <c r="H25" s="7">
        <f>SUM(H20:H24)</f>
        <v>1082745</v>
      </c>
    </row>
    <row r="26" spans="1:8" ht="23.25" x14ac:dyDescent="0.35">
      <c r="A26" s="11" t="s">
        <v>16</v>
      </c>
      <c r="B26" s="11"/>
    </row>
    <row r="27" spans="1:8" ht="28.5" x14ac:dyDescent="0.45">
      <c r="A27" s="10" t="s">
        <v>17</v>
      </c>
      <c r="B27" s="10"/>
    </row>
    <row r="29" spans="1:8" ht="18.75" x14ac:dyDescent="0.3">
      <c r="A29" s="12" t="s">
        <v>4</v>
      </c>
      <c r="B29" s="12"/>
    </row>
    <row r="30" spans="1:8" ht="15.75" x14ac:dyDescent="0.25">
      <c r="A30" s="1" t="s">
        <v>5</v>
      </c>
      <c r="B30" s="1" t="s">
        <v>6</v>
      </c>
    </row>
    <row r="31" spans="1:8" ht="15.75" x14ac:dyDescent="0.25">
      <c r="A31" s="2" t="s">
        <v>7</v>
      </c>
      <c r="B31" s="3">
        <f>2009497+45125</f>
        <v>2054622</v>
      </c>
    </row>
    <row r="32" spans="1:8" x14ac:dyDescent="0.25">
      <c r="A32" s="4" t="s">
        <v>8</v>
      </c>
      <c r="B32" s="5"/>
    </row>
    <row r="33" spans="1:8" ht="15.75" x14ac:dyDescent="0.25">
      <c r="A33" s="2" t="s">
        <v>9</v>
      </c>
      <c r="B33" s="3">
        <f>273817+139031</f>
        <v>412848</v>
      </c>
    </row>
    <row r="34" spans="1:8" x14ac:dyDescent="0.25">
      <c r="A34" s="4" t="s">
        <v>18</v>
      </c>
    </row>
    <row r="35" spans="1:8" ht="15.75" x14ac:dyDescent="0.25">
      <c r="A35" s="2" t="s">
        <v>11</v>
      </c>
      <c r="B35" s="3">
        <f>4134.28+22582.92+818.53+3975.45+21699.41+1719.72+505.48+800.69-0.48</f>
        <v>56236</v>
      </c>
    </row>
    <row r="36" spans="1:8" ht="23.25" x14ac:dyDescent="0.35">
      <c r="A36" s="6" t="s">
        <v>12</v>
      </c>
      <c r="B36" s="7">
        <f>SUM(B31:B35)</f>
        <v>2523706</v>
      </c>
      <c r="G36" s="11" t="s">
        <v>19</v>
      </c>
      <c r="H36" s="11"/>
    </row>
    <row r="37" spans="1:8" ht="28.5" x14ac:dyDescent="0.45">
      <c r="G37" s="10" t="s">
        <v>20</v>
      </c>
      <c r="H37" s="10"/>
    </row>
    <row r="39" spans="1:8" ht="18.75" x14ac:dyDescent="0.3">
      <c r="G39" s="8" t="s">
        <v>4</v>
      </c>
      <c r="H39" s="8"/>
    </row>
    <row r="40" spans="1:8" ht="15.75" x14ac:dyDescent="0.25">
      <c r="G40" s="1" t="s">
        <v>5</v>
      </c>
      <c r="H40" s="1" t="s">
        <v>6</v>
      </c>
    </row>
    <row r="41" spans="1:8" ht="15.75" x14ac:dyDescent="0.25">
      <c r="G41" s="2" t="s">
        <v>7</v>
      </c>
      <c r="H41" s="3">
        <f>913.97+654.64+275.53+14+163.36+608.42-498.7+535.16+32495.17+0.45</f>
        <v>35161.999999999993</v>
      </c>
    </row>
    <row r="42" spans="1:8" x14ac:dyDescent="0.25">
      <c r="G42" s="4" t="s">
        <v>8</v>
      </c>
      <c r="H42" s="5"/>
    </row>
    <row r="43" spans="1:8" ht="15.75" x14ac:dyDescent="0.25">
      <c r="G43" s="2" t="s">
        <v>9</v>
      </c>
      <c r="H43" s="3">
        <v>10349</v>
      </c>
    </row>
    <row r="44" spans="1:8" x14ac:dyDescent="0.25">
      <c r="G44" s="4" t="s">
        <v>21</v>
      </c>
    </row>
    <row r="45" spans="1:8" ht="15.75" x14ac:dyDescent="0.25">
      <c r="G45" s="2" t="s">
        <v>11</v>
      </c>
      <c r="H45" s="3">
        <f>209.44+485.32+255.8+1506.33+0.11</f>
        <v>2457</v>
      </c>
    </row>
    <row r="46" spans="1:8" ht="15.75" x14ac:dyDescent="0.25">
      <c r="G46" s="6" t="s">
        <v>12</v>
      </c>
      <c r="H46" s="7">
        <f>SUM(H41:H45)</f>
        <v>47967.999999999993</v>
      </c>
    </row>
    <row r="49" spans="1:14" ht="23.25" x14ac:dyDescent="0.35">
      <c r="A49" s="9" t="s">
        <v>22</v>
      </c>
      <c r="B49" s="9"/>
      <c r="C49" s="9"/>
      <c r="D49" s="9"/>
      <c r="E49" s="9"/>
      <c r="G49" s="9" t="s">
        <v>23</v>
      </c>
      <c r="H49" s="9"/>
      <c r="I49" s="9"/>
      <c r="J49" s="9"/>
      <c r="K49" s="9"/>
      <c r="L49" s="9"/>
      <c r="M49" s="9"/>
      <c r="N49" s="9"/>
    </row>
  </sheetData>
  <mergeCells count="14">
    <mergeCell ref="G15:H15"/>
    <mergeCell ref="A2:K2"/>
    <mergeCell ref="A3:K3"/>
    <mergeCell ref="A5:B5"/>
    <mergeCell ref="A6:B6"/>
    <mergeCell ref="A8:B8"/>
    <mergeCell ref="A49:E49"/>
    <mergeCell ref="G49:N49"/>
    <mergeCell ref="G16:H16"/>
    <mergeCell ref="A26:B26"/>
    <mergeCell ref="A27:B27"/>
    <mergeCell ref="A29:B29"/>
    <mergeCell ref="G36:H36"/>
    <mergeCell ref="G37:H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49</xdr:row>
                <xdr:rowOff>142875</xdr:rowOff>
              </from>
              <to>
                <xdr:col>6</xdr:col>
                <xdr:colOff>1304925</xdr:colOff>
                <xdr:row>63</xdr:row>
                <xdr:rowOff>123825</xdr:rowOff>
              </to>
            </anchor>
          </objectPr>
        </oleObject>
      </mc:Choice>
      <mc:Fallback>
        <oleObject progId="MSGraph.Chart.8" shapeId="1025" r:id="rId4"/>
      </mc:Fallback>
    </mc:AlternateContent>
    <mc:AlternateContent xmlns:mc="http://schemas.openxmlformats.org/markup-compatibility/2006">
      <mc:Choice Requires="x14">
        <oleObject progId="MSGraph.Chart.8" shapeId="1026" r:id="rId6">
          <objectPr defaultSize="0" autoPict="0" r:id="rId7">
            <anchor moveWithCells="1" sizeWithCells="1">
              <from>
                <xdr:col>6</xdr:col>
                <xdr:colOff>1104900</xdr:colOff>
                <xdr:row>49</xdr:row>
                <xdr:rowOff>9525</xdr:rowOff>
              </from>
              <to>
                <xdr:col>15</xdr:col>
                <xdr:colOff>9525</xdr:colOff>
                <xdr:row>64</xdr:row>
                <xdr:rowOff>9525</xdr:rowOff>
              </to>
            </anchor>
          </objectPr>
        </oleObject>
      </mc:Choice>
      <mc:Fallback>
        <oleObject progId="MSGraph.Chart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2022-08-01T06:56:12Z</dcterms:modified>
</cp:coreProperties>
</file>